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01E01249-AC5D-4F71-BD91-8B3CF51AE500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M19" i="17"/>
  <c r="N19" i="17" s="1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M19" i="16"/>
  <c r="N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L32" i="15"/>
  <c r="L31" i="15"/>
  <c r="M31" i="15"/>
  <c r="N31" i="15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C19" i="11" s="1"/>
  <c r="AB19" i="11"/>
  <c r="L44" i="11"/>
  <c r="L43" i="11"/>
  <c r="M43" i="11"/>
  <c r="N43" i="11"/>
  <c r="L32" i="11"/>
  <c r="L31" i="11"/>
  <c r="M31" i="11"/>
  <c r="N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 s="1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C43" i="12" s="1"/>
  <c r="AB43" i="12"/>
  <c r="AA32" i="12"/>
  <c r="AA31" i="12"/>
  <c r="AB31" i="12"/>
  <c r="AA20" i="12"/>
  <c r="AA19" i="12"/>
  <c r="AB19" i="12"/>
  <c r="AC19" i="12"/>
  <c r="L44" i="12"/>
  <c r="L43" i="12"/>
  <c r="N43" i="12" s="1"/>
  <c r="M43" i="12"/>
  <c r="L32" i="12"/>
  <c r="L31" i="12"/>
  <c r="M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 s="1"/>
  <c r="L32" i="9"/>
  <c r="L31" i="9"/>
  <c r="M31" i="9"/>
  <c r="N31" i="9"/>
  <c r="L20" i="9"/>
  <c r="L19" i="9"/>
  <c r="M19" i="9"/>
  <c r="N19" i="9" s="1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N43" i="8" s="1"/>
  <c r="M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/>
  <c r="AA20" i="7"/>
  <c r="AA19" i="7"/>
  <c r="AB19" i="7"/>
  <c r="AC19" i="7"/>
  <c r="L44" i="7"/>
  <c r="L43" i="7"/>
  <c r="M43" i="7"/>
  <c r="N43" i="7"/>
  <c r="L32" i="7"/>
  <c r="L31" i="7"/>
  <c r="M31" i="7"/>
  <c r="N31" i="7"/>
  <c r="L20" i="7"/>
  <c r="L19" i="7"/>
  <c r="M19" i="7"/>
  <c r="N43" i="15" l="1"/>
  <c r="AC31" i="12"/>
  <c r="N31" i="12"/>
  <c r="N19" i="7"/>
  <c r="AA28" i="16"/>
  <c r="AB28" i="16"/>
  <c r="AA29" i="16"/>
  <c r="AB29" i="16"/>
  <c r="AA30" i="16"/>
  <c r="AB30" i="16"/>
  <c r="AB27" i="16"/>
  <c r="AA27" i="16"/>
  <c r="L27" i="12" l="1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Q30" i="11" l="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AR20" i="9" s="1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16" i="10" l="1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<sst xmlns="http://schemas.openxmlformats.org/spreadsheetml/2006/main" count="3300" uniqueCount="40">
  <si>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</si>
  <si>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</si>
  <si>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</si>
  <si>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</si>
  <si>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</si>
  <si>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</si>
  <si>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</si>
  <si>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</si>
  <si>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</si>
  <si>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</si>
  <si>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</si>
  <si>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</si>
  <si>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</si>
  <si>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</si>
  <si>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</si>
  <si>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</si>
  <si>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</si>
  <si>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</si>
  <si>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</si>
  <si>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</si>
  <si>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</si>
  <si>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</si>
  <si>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</si>
  <si>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</si>
  <si>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</si>
  <si>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</si>
  <si>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</si>
  <si>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</si>
  <si>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</si>
  <si>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</si>
  <si>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</si>
  <si>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</si>
  <si>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</si>
  <si>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</si>
  <si>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</si>
  <si>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</si>
  <si>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</si>
  <si>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</si>
  <si>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</si>
  <si>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2012 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</si>
</sst>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1480759.9999999998</v>
      </c>
      <c r="C15" s="2"/>
      <c r="D15" s="2">
        <v>5542200.0000000009</v>
      </c>
      <c r="E15" s="2"/>
      <c r="F15" s="2">
        <v>2720880</v>
      </c>
      <c r="G15" s="2"/>
      <c r="H15" s="2">
        <v>6071220.0000000009</v>
      </c>
      <c r="I15" s="2"/>
      <c r="J15" s="2">
        <v>0</v>
      </c>
      <c r="K15" s="2"/>
      <c r="L15" s="1">
        <f>B15+D15+F15+H15+J15</f>
        <v>15815060</v>
      </c>
      <c r="M15" s="13">
        <f>C15+E15+G15+I15+K15</f>
        <v>0</v>
      </c>
      <c r="N15" s="14">
        <f>L15+M15</f>
        <v>15815060</v>
      </c>
      <c r="P15" s="3" t="s">
        <v>12</v>
      </c>
      <c r="Q15" s="2">
        <v>674</v>
      </c>
      <c r="R15" s="2">
        <v>0</v>
      </c>
      <c r="S15" s="2">
        <v>961</v>
      </c>
      <c r="T15" s="2">
        <v>0</v>
      </c>
      <c r="U15" s="2">
        <v>398</v>
      </c>
      <c r="V15" s="2">
        <v>0</v>
      </c>
      <c r="W15" s="2">
        <v>1872</v>
      </c>
      <c r="X15" s="2">
        <v>0</v>
      </c>
      <c r="Y15" s="2">
        <v>466</v>
      </c>
      <c r="Z15" s="2">
        <v>0</v>
      </c>
      <c r="AA15" s="1">
        <f>Q15+S15+U15+W15+Y15</f>
        <v>4371</v>
      </c>
      <c r="AB15" s="13">
        <f>R15+T15+V15+X15+Z15</f>
        <v>0</v>
      </c>
      <c r="AC15" s="14">
        <f>AA15+AB15</f>
        <v>4371</v>
      </c>
      <c r="AE15" s="3" t="s">
        <v>12</v>
      </c>
      <c r="AF15" s="2">
        <f>IFERROR(B15/Q15, "N.A.")</f>
        <v>2196.9732937685458</v>
      </c>
      <c r="AG15" s="2" t="str">
        <f t="shared" ref="AG15:AP19" si="0">IFERROR(C15/R15, "N.A.")</f>
        <v>N.A.</v>
      </c>
      <c r="AH15" s="2">
        <f t="shared" si="0"/>
        <v>5767.1175858480756</v>
      </c>
      <c r="AI15" s="2" t="str">
        <f t="shared" si="0"/>
        <v>N.A.</v>
      </c>
      <c r="AJ15" s="2">
        <f t="shared" si="0"/>
        <v>6836.3819095477384</v>
      </c>
      <c r="AK15" s="2" t="str">
        <f t="shared" si="0"/>
        <v>N.A.</v>
      </c>
      <c r="AL15" s="2">
        <f t="shared" si="0"/>
        <v>3243.1730769230776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3618.178906428735</v>
      </c>
      <c r="AQ15" s="13" t="str">
        <f t="shared" ref="AQ15" si="1">IFERROR(M15/AB15, "N.A.")</f>
        <v>N.A.</v>
      </c>
      <c r="AR15" s="14">
        <f t="shared" ref="AR15" si="2">IFERROR(N15/AC15, "N.A.")</f>
        <v>3618.178906428735</v>
      </c>
    </row>
    <row r="16" spans="1:44" ht="15" customHeight="1" thickBot="1" x14ac:dyDescent="0.3">
      <c r="A16" s="3" t="s">
        <v>13</v>
      </c>
      <c r="B16" s="2">
        <v>2355640.0000000005</v>
      </c>
      <c r="C16" s="2">
        <v>483750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2355640.0000000005</v>
      </c>
      <c r="M16" s="13">
        <f t="shared" ref="M16:M18" si="4">C16+E16+G16+I16+K16</f>
        <v>483750</v>
      </c>
      <c r="N16" s="14">
        <f t="shared" ref="N16:N18" si="5">L16+M16</f>
        <v>2839390.0000000005</v>
      </c>
      <c r="P16" s="3" t="s">
        <v>13</v>
      </c>
      <c r="Q16" s="2">
        <v>899</v>
      </c>
      <c r="R16" s="2">
        <v>125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899</v>
      </c>
      <c r="AB16" s="13">
        <f t="shared" ref="AB16:AB18" si="7">R16+T16+V16+X16+Z16</f>
        <v>125</v>
      </c>
      <c r="AC16" s="14">
        <f t="shared" ref="AC16:AC18" si="8">AA16+AB16</f>
        <v>1024</v>
      </c>
      <c r="AE16" s="3" t="s">
        <v>13</v>
      </c>
      <c r="AF16" s="2">
        <f t="shared" ref="AF16:AF19" si="9">IFERROR(B16/Q16, "N.A.")</f>
        <v>2620.2892102335936</v>
      </c>
      <c r="AG16" s="2">
        <f t="shared" si="0"/>
        <v>3870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2620.2892102335936</v>
      </c>
      <c r="AQ16" s="13">
        <f t="shared" ref="AQ16:AQ18" si="11">IFERROR(M16/AB16, "N.A.")</f>
        <v>3870</v>
      </c>
      <c r="AR16" s="14">
        <f t="shared" ref="AR16:AR18" si="12">IFERROR(N16/AC16, "N.A.")</f>
        <v>2772.8417968750005</v>
      </c>
    </row>
    <row r="17" spans="1:44" ht="15" customHeight="1" thickBot="1" x14ac:dyDescent="0.3">
      <c r="A17" s="3" t="s">
        <v>14</v>
      </c>
      <c r="B17" s="2">
        <v>13410874.999999994</v>
      </c>
      <c r="C17" s="2">
        <v>71685096</v>
      </c>
      <c r="D17" s="2">
        <v>3190289.9999999995</v>
      </c>
      <c r="E17" s="2">
        <v>2564200</v>
      </c>
      <c r="F17" s="2"/>
      <c r="G17" s="2">
        <v>5662500</v>
      </c>
      <c r="H17" s="2"/>
      <c r="I17" s="2">
        <v>1901400</v>
      </c>
      <c r="J17" s="2">
        <v>0</v>
      </c>
      <c r="K17" s="2"/>
      <c r="L17" s="1">
        <f t="shared" si="3"/>
        <v>16601164.999999994</v>
      </c>
      <c r="M17" s="13">
        <f t="shared" si="4"/>
        <v>81813196</v>
      </c>
      <c r="N17" s="14">
        <f t="shared" si="5"/>
        <v>98414361</v>
      </c>
      <c r="P17" s="3" t="s">
        <v>14</v>
      </c>
      <c r="Q17" s="2">
        <v>3557</v>
      </c>
      <c r="R17" s="2">
        <v>14065</v>
      </c>
      <c r="S17" s="2">
        <v>945</v>
      </c>
      <c r="T17" s="2">
        <v>728</v>
      </c>
      <c r="U17" s="2">
        <v>0</v>
      </c>
      <c r="V17" s="2">
        <v>700</v>
      </c>
      <c r="W17" s="2">
        <v>0</v>
      </c>
      <c r="X17" s="2">
        <v>520</v>
      </c>
      <c r="Y17" s="2">
        <v>515</v>
      </c>
      <c r="Z17" s="2">
        <v>0</v>
      </c>
      <c r="AA17" s="1">
        <f t="shared" si="6"/>
        <v>5017</v>
      </c>
      <c r="AB17" s="13">
        <f t="shared" si="7"/>
        <v>16013</v>
      </c>
      <c r="AC17" s="14">
        <f t="shared" si="8"/>
        <v>21030</v>
      </c>
      <c r="AE17" s="3" t="s">
        <v>14</v>
      </c>
      <c r="AF17" s="2">
        <f t="shared" si="9"/>
        <v>3770.2769187517556</v>
      </c>
      <c r="AG17" s="2">
        <f t="shared" si="0"/>
        <v>5096.7007465339493</v>
      </c>
      <c r="AH17" s="2">
        <f t="shared" si="0"/>
        <v>3375.9682539682535</v>
      </c>
      <c r="AI17" s="2">
        <f t="shared" si="0"/>
        <v>3522.2527472527472</v>
      </c>
      <c r="AJ17" s="2" t="str">
        <f t="shared" si="0"/>
        <v>N.A.</v>
      </c>
      <c r="AK17" s="2">
        <f t="shared" si="0"/>
        <v>8089.2857142857147</v>
      </c>
      <c r="AL17" s="2" t="str">
        <f t="shared" si="0"/>
        <v>N.A.</v>
      </c>
      <c r="AM17" s="2">
        <f t="shared" si="0"/>
        <v>3656.5384615384614</v>
      </c>
      <c r="AN17" s="2">
        <f t="shared" si="0"/>
        <v>0</v>
      </c>
      <c r="AO17" s="2" t="str">
        <f t="shared" si="0"/>
        <v>N.A.</v>
      </c>
      <c r="AP17" s="15">
        <f t="shared" si="10"/>
        <v>3308.9824596372323</v>
      </c>
      <c r="AQ17" s="13">
        <f t="shared" si="11"/>
        <v>5109.1735464934736</v>
      </c>
      <c r="AR17" s="14">
        <f t="shared" si="12"/>
        <v>4679.7128388017118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3"/>
        <v>0</v>
      </c>
      <c r="M18" s="13">
        <f t="shared" si="4"/>
        <v>0</v>
      </c>
      <c r="N18" s="14">
        <f t="shared" si="5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0</v>
      </c>
      <c r="AB18" s="13">
        <f t="shared" si="7"/>
        <v>0</v>
      </c>
      <c r="AC18" s="17">
        <f t="shared" si="8"/>
        <v>0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10"/>
        <v>N.A.</v>
      </c>
      <c r="AQ18" s="13" t="str">
        <f t="shared" si="11"/>
        <v>N.A.</v>
      </c>
      <c r="AR18" s="14" t="str">
        <f t="shared" si="12"/>
        <v>N.A.</v>
      </c>
    </row>
    <row r="19" spans="1:44" ht="15" customHeight="1" thickBot="1" x14ac:dyDescent="0.3">
      <c r="A19" s="4" t="s">
        <v>16</v>
      </c>
      <c r="B19" s="2">
        <v>17247274.999999996</v>
      </c>
      <c r="C19" s="2">
        <v>72168846</v>
      </c>
      <c r="D19" s="2">
        <v>8732490</v>
      </c>
      <c r="E19" s="2">
        <v>2564200</v>
      </c>
      <c r="F19" s="2">
        <v>2720880</v>
      </c>
      <c r="G19" s="2">
        <v>5662500</v>
      </c>
      <c r="H19" s="2">
        <v>6071220.0000000009</v>
      </c>
      <c r="I19" s="2">
        <v>1901400</v>
      </c>
      <c r="J19" s="2">
        <v>0</v>
      </c>
      <c r="K19" s="2"/>
      <c r="L19" s="1">
        <f t="shared" ref="L19" si="13">B19+D19+F19+H19+J19</f>
        <v>34771865</v>
      </c>
      <c r="M19" s="13">
        <f t="shared" ref="M19" si="14">C19+E19+G19+I19+K19</f>
        <v>82296946</v>
      </c>
      <c r="N19" s="17">
        <f t="shared" ref="N19" si="15">L19+M19</f>
        <v>117068811</v>
      </c>
      <c r="P19" s="4" t="s">
        <v>16</v>
      </c>
      <c r="Q19" s="2">
        <v>5130</v>
      </c>
      <c r="R19" s="2">
        <v>14190</v>
      </c>
      <c r="S19" s="2">
        <v>1906</v>
      </c>
      <c r="T19" s="2">
        <v>728</v>
      </c>
      <c r="U19" s="2">
        <v>398</v>
      </c>
      <c r="V19" s="2">
        <v>700</v>
      </c>
      <c r="W19" s="2">
        <v>1872</v>
      </c>
      <c r="X19" s="2">
        <v>520</v>
      </c>
      <c r="Y19" s="2">
        <v>981</v>
      </c>
      <c r="Z19" s="2">
        <v>0</v>
      </c>
      <c r="AA19" s="1">
        <f t="shared" ref="AA19" si="16">Q19+S19+U19+W19+Y19</f>
        <v>10287</v>
      </c>
      <c r="AB19" s="13">
        <f t="shared" ref="AB19" si="17">R19+T19+V19+X19+Z19</f>
        <v>16138</v>
      </c>
      <c r="AC19" s="14">
        <f t="shared" ref="AC19" si="18">AA19+AB19</f>
        <v>26425</v>
      </c>
      <c r="AE19" s="4" t="s">
        <v>16</v>
      </c>
      <c r="AF19" s="2">
        <f t="shared" si="9"/>
        <v>3362.0419103313834</v>
      </c>
      <c r="AG19" s="2">
        <f t="shared" si="0"/>
        <v>5085.8947145877382</v>
      </c>
      <c r="AH19" s="2">
        <f t="shared" si="0"/>
        <v>4581.579223504722</v>
      </c>
      <c r="AI19" s="2">
        <f t="shared" si="0"/>
        <v>3522.2527472527472</v>
      </c>
      <c r="AJ19" s="2">
        <f t="shared" si="0"/>
        <v>6836.3819095477384</v>
      </c>
      <c r="AK19" s="2">
        <f t="shared" si="0"/>
        <v>8089.2857142857147</v>
      </c>
      <c r="AL19" s="2">
        <f t="shared" si="0"/>
        <v>3243.1730769230776</v>
      </c>
      <c r="AM19" s="2">
        <f t="shared" si="0"/>
        <v>3656.5384615384614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3380.175464178089</v>
      </c>
      <c r="AQ19" s="13">
        <f t="shared" ref="AQ19" si="20">IFERROR(M19/AB19, "N.A.")</f>
        <v>5099.5752881397939</v>
      </c>
      <c r="AR19" s="14">
        <f t="shared" ref="AR19" si="21">IFERROR(N19/AC19, "N.A.")</f>
        <v>4430.2293661305584</v>
      </c>
    </row>
    <row r="20" spans="1:44" ht="15" customHeight="1" thickBot="1" x14ac:dyDescent="0.3">
      <c r="A20" s="5" t="s">
        <v>0</v>
      </c>
      <c r="B20" s="24">
        <f>B19+C19</f>
        <v>89416121</v>
      </c>
      <c r="C20" s="26"/>
      <c r="D20" s="24">
        <f>D19+E19</f>
        <v>11296690</v>
      </c>
      <c r="E20" s="26"/>
      <c r="F20" s="24">
        <f>F19+G19</f>
        <v>8383380</v>
      </c>
      <c r="G20" s="26"/>
      <c r="H20" s="24">
        <f>H19+I19</f>
        <v>7972620.0000000009</v>
      </c>
      <c r="I20" s="26"/>
      <c r="J20" s="24">
        <f>J19+K19</f>
        <v>0</v>
      </c>
      <c r="K20" s="26"/>
      <c r="L20" s="24">
        <f>L19+M19</f>
        <v>117068811</v>
      </c>
      <c r="M20" s="25"/>
      <c r="N20" s="18">
        <f>B20+D20+F20+H20+J20</f>
        <v>117068811</v>
      </c>
      <c r="P20" s="5" t="s">
        <v>0</v>
      </c>
      <c r="Q20" s="24">
        <f>Q19+R19</f>
        <v>19320</v>
      </c>
      <c r="R20" s="26"/>
      <c r="S20" s="24">
        <f>S19+T19</f>
        <v>2634</v>
      </c>
      <c r="T20" s="26"/>
      <c r="U20" s="24">
        <f>U19+V19</f>
        <v>1098</v>
      </c>
      <c r="V20" s="26"/>
      <c r="W20" s="24">
        <f>W19+X19</f>
        <v>2392</v>
      </c>
      <c r="X20" s="26"/>
      <c r="Y20" s="24">
        <f>Y19+Z19</f>
        <v>981</v>
      </c>
      <c r="Z20" s="26"/>
      <c r="AA20" s="24">
        <f>AA19+AB19</f>
        <v>26425</v>
      </c>
      <c r="AB20" s="26"/>
      <c r="AC20" s="19">
        <f>Q20+S20+U20+W20+Y20</f>
        <v>26425</v>
      </c>
      <c r="AE20" s="5" t="s">
        <v>0</v>
      </c>
      <c r="AF20" s="27">
        <f>IFERROR(B20/Q20,"N.A.")</f>
        <v>4628.1636128364389</v>
      </c>
      <c r="AG20" s="28"/>
      <c r="AH20" s="27">
        <f>IFERROR(D20/S20,"N.A.")</f>
        <v>4288.7965072133638</v>
      </c>
      <c r="AI20" s="28"/>
      <c r="AJ20" s="27">
        <f>IFERROR(F20/U20,"N.A.")</f>
        <v>7635.1366120218581</v>
      </c>
      <c r="AK20" s="28"/>
      <c r="AL20" s="27">
        <f>IFERROR(H20/W20,"N.A.")</f>
        <v>3333.0351170568565</v>
      </c>
      <c r="AM20" s="28"/>
      <c r="AN20" s="27">
        <f>IFERROR(J20/Y20,"N.A.")</f>
        <v>0</v>
      </c>
      <c r="AO20" s="28"/>
      <c r="AP20" s="27">
        <f>IFERROR(L20/AA20,"N.A.")</f>
        <v>4430.2293661305584</v>
      </c>
      <c r="AQ20" s="28"/>
      <c r="AR20" s="16">
        <f>IFERROR(N20/AC20, "N.A.")</f>
        <v>4430.2293661305584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1480759.9999999998</v>
      </c>
      <c r="C27" s="2"/>
      <c r="D27" s="2">
        <v>5542200.0000000009</v>
      </c>
      <c r="E27" s="2"/>
      <c r="F27" s="2">
        <v>2720880</v>
      </c>
      <c r="G27" s="2"/>
      <c r="H27" s="2">
        <v>4422739.9999999991</v>
      </c>
      <c r="I27" s="2"/>
      <c r="J27" s="2">
        <v>0</v>
      </c>
      <c r="K27" s="2"/>
      <c r="L27" s="1">
        <f>B27+D27+F27+H27+J27</f>
        <v>14166580</v>
      </c>
      <c r="M27" s="13">
        <f>C27+E27+G27+I27+K27</f>
        <v>0</v>
      </c>
      <c r="N27" s="14">
        <f>L27+M27</f>
        <v>14166580</v>
      </c>
      <c r="P27" s="3" t="s">
        <v>12</v>
      </c>
      <c r="Q27" s="2">
        <v>674</v>
      </c>
      <c r="R27" s="2">
        <v>0</v>
      </c>
      <c r="S27" s="2">
        <v>961</v>
      </c>
      <c r="T27" s="2">
        <v>0</v>
      </c>
      <c r="U27" s="2">
        <v>398</v>
      </c>
      <c r="V27" s="2">
        <v>0</v>
      </c>
      <c r="W27" s="2">
        <v>862</v>
      </c>
      <c r="X27" s="2">
        <v>0</v>
      </c>
      <c r="Y27" s="2">
        <v>168</v>
      </c>
      <c r="Z27" s="2">
        <v>0</v>
      </c>
      <c r="AA27" s="1">
        <f>Q27+S27+U27+W27+Y27</f>
        <v>3063</v>
      </c>
      <c r="AB27" s="13">
        <f>R27+T27+V27+X27+Z27</f>
        <v>0</v>
      </c>
      <c r="AC27" s="14">
        <f>AA27+AB27</f>
        <v>3063</v>
      </c>
      <c r="AE27" s="3" t="s">
        <v>12</v>
      </c>
      <c r="AF27" s="2">
        <f>IFERROR(B27/Q27, "N.A.")</f>
        <v>2196.9732937685458</v>
      </c>
      <c r="AG27" s="2" t="str">
        <f t="shared" ref="AG27:AG31" si="22">IFERROR(C27/R27, "N.A.")</f>
        <v>N.A.</v>
      </c>
      <c r="AH27" s="2">
        <f t="shared" ref="AH27:AH31" si="23">IFERROR(D27/S27, "N.A.")</f>
        <v>5767.1175858480756</v>
      </c>
      <c r="AI27" s="2" t="str">
        <f t="shared" ref="AI27:AI31" si="24">IFERROR(E27/T27, "N.A.")</f>
        <v>N.A.</v>
      </c>
      <c r="AJ27" s="2">
        <f t="shared" ref="AJ27:AJ31" si="25">IFERROR(F27/U27, "N.A.")</f>
        <v>6836.3819095477384</v>
      </c>
      <c r="AK27" s="2" t="str">
        <f t="shared" ref="AK27:AK31" si="26">IFERROR(G27/V27, "N.A.")</f>
        <v>N.A.</v>
      </c>
      <c r="AL27" s="2">
        <f t="shared" ref="AL27:AL31" si="27">IFERROR(H27/W27, "N.A.")</f>
        <v>5130.7888631090473</v>
      </c>
      <c r="AM27" s="2" t="str">
        <f t="shared" ref="AM27:AM31" si="28">IFERROR(I27/X27, "N.A.")</f>
        <v>N.A.</v>
      </c>
      <c r="AN27" s="2">
        <f t="shared" ref="AN27:AN31" si="29">IFERROR(J27/Y27, "N.A.")</f>
        <v>0</v>
      </c>
      <c r="AO27" s="2" t="str">
        <f t="shared" ref="AO27:AO31" si="30">IFERROR(K27/Z27, "N.A.")</f>
        <v>N.A.</v>
      </c>
      <c r="AP27" s="15">
        <f t="shared" ref="AP27:AP30" si="31">IFERROR(L27/AA27, "N.A.")</f>
        <v>4625.0669278485148</v>
      </c>
      <c r="AQ27" s="13" t="str">
        <f t="shared" ref="AQ27:AQ30" si="32">IFERROR(M27/AB27, "N.A.")</f>
        <v>N.A.</v>
      </c>
      <c r="AR27" s="14">
        <f t="shared" ref="AR27:AR30" si="33">IFERROR(N27/AC27, "N.A.")</f>
        <v>4625.0669278485148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0</v>
      </c>
      <c r="M28" s="13">
        <f t="shared" ref="M28:M30" si="35">C28+E28+G28+I28+K28</f>
        <v>0</v>
      </c>
      <c r="N28" s="14">
        <f t="shared" ref="N28:N30" si="36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0</v>
      </c>
      <c r="AB28" s="13">
        <f t="shared" ref="AB28:AB30" si="38">R28+T28+V28+X28+Z28</f>
        <v>0</v>
      </c>
      <c r="AC28" s="14">
        <f t="shared" ref="AC28:AC30" si="39">AA28+AB28</f>
        <v>0</v>
      </c>
      <c r="AE28" s="3" t="s">
        <v>13</v>
      </c>
      <c r="AF28" s="2" t="str">
        <f t="shared" ref="AF28:AF31" si="40">IFERROR(B28/Q28, "N.A.")</f>
        <v>N.A.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 t="str">
        <f t="shared" si="31"/>
        <v>N.A.</v>
      </c>
      <c r="AQ28" s="13" t="str">
        <f t="shared" si="32"/>
        <v>N.A.</v>
      </c>
      <c r="AR28" s="14" t="str">
        <f t="shared" si="33"/>
        <v>N.A.</v>
      </c>
    </row>
    <row r="29" spans="1:44" ht="15" customHeight="1" thickBot="1" x14ac:dyDescent="0.3">
      <c r="A29" s="3" t="s">
        <v>14</v>
      </c>
      <c r="B29" s="2">
        <v>8838100</v>
      </c>
      <c r="C29" s="2">
        <v>48421835.999999985</v>
      </c>
      <c r="D29" s="2">
        <v>1496690</v>
      </c>
      <c r="E29" s="2">
        <v>2067800</v>
      </c>
      <c r="F29" s="2"/>
      <c r="G29" s="2">
        <v>5017500</v>
      </c>
      <c r="H29" s="2"/>
      <c r="I29" s="2">
        <v>1317400</v>
      </c>
      <c r="J29" s="2">
        <v>0</v>
      </c>
      <c r="K29" s="2"/>
      <c r="L29" s="1">
        <f t="shared" si="34"/>
        <v>10334790</v>
      </c>
      <c r="M29" s="13">
        <f t="shared" si="35"/>
        <v>56824535.999999985</v>
      </c>
      <c r="N29" s="14">
        <f t="shared" si="36"/>
        <v>67159325.999999985</v>
      </c>
      <c r="P29" s="3" t="s">
        <v>14</v>
      </c>
      <c r="Q29" s="2">
        <v>1923</v>
      </c>
      <c r="R29" s="2">
        <v>9300</v>
      </c>
      <c r="S29" s="2">
        <v>653</v>
      </c>
      <c r="T29" s="2">
        <v>582</v>
      </c>
      <c r="U29" s="2">
        <v>0</v>
      </c>
      <c r="V29" s="2">
        <v>331</v>
      </c>
      <c r="W29" s="2">
        <v>0</v>
      </c>
      <c r="X29" s="2">
        <v>374</v>
      </c>
      <c r="Y29" s="2">
        <v>125</v>
      </c>
      <c r="Z29" s="2">
        <v>0</v>
      </c>
      <c r="AA29" s="1">
        <f t="shared" si="37"/>
        <v>2701</v>
      </c>
      <c r="AB29" s="13">
        <f t="shared" si="38"/>
        <v>10587</v>
      </c>
      <c r="AC29" s="14">
        <f t="shared" si="39"/>
        <v>13288</v>
      </c>
      <c r="AE29" s="3" t="s">
        <v>14</v>
      </c>
      <c r="AF29" s="2">
        <f t="shared" si="40"/>
        <v>4595.995839833593</v>
      </c>
      <c r="AG29" s="2">
        <f t="shared" si="22"/>
        <v>5206.649032258063</v>
      </c>
      <c r="AH29" s="2">
        <f t="shared" si="23"/>
        <v>2292.0214395099542</v>
      </c>
      <c r="AI29" s="2">
        <f t="shared" si="24"/>
        <v>3552.9209621993127</v>
      </c>
      <c r="AJ29" s="2" t="str">
        <f t="shared" si="25"/>
        <v>N.A.</v>
      </c>
      <c r="AK29" s="2">
        <f t="shared" si="26"/>
        <v>15158.610271903322</v>
      </c>
      <c r="AL29" s="2" t="str">
        <f t="shared" si="27"/>
        <v>N.A.</v>
      </c>
      <c r="AM29" s="2">
        <f t="shared" si="28"/>
        <v>3522.4598930481284</v>
      </c>
      <c r="AN29" s="2">
        <f t="shared" si="29"/>
        <v>0</v>
      </c>
      <c r="AO29" s="2" t="str">
        <f t="shared" si="30"/>
        <v>N.A.</v>
      </c>
      <c r="AP29" s="15">
        <f t="shared" si="31"/>
        <v>3826.2828582006664</v>
      </c>
      <c r="AQ29" s="13">
        <f t="shared" si="32"/>
        <v>5367.3879285916673</v>
      </c>
      <c r="AR29" s="14">
        <f t="shared" si="33"/>
        <v>5054.1335039133037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34"/>
        <v>0</v>
      </c>
      <c r="M30" s="13">
        <f t="shared" si="35"/>
        <v>0</v>
      </c>
      <c r="N30" s="14">
        <f t="shared" si="36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0</v>
      </c>
      <c r="AB30" s="13">
        <f t="shared" si="38"/>
        <v>0</v>
      </c>
      <c r="AC30" s="17">
        <f t="shared" si="39"/>
        <v>0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 t="str">
        <f t="shared" si="31"/>
        <v>N.A.</v>
      </c>
      <c r="AQ30" s="13" t="str">
        <f t="shared" si="32"/>
        <v>N.A.</v>
      </c>
      <c r="AR30" s="14" t="str">
        <f t="shared" si="33"/>
        <v>N.A.</v>
      </c>
    </row>
    <row r="31" spans="1:44" ht="15" customHeight="1" thickBot="1" x14ac:dyDescent="0.3">
      <c r="A31" s="4" t="s">
        <v>16</v>
      </c>
      <c r="B31" s="2">
        <v>10318860</v>
      </c>
      <c r="C31" s="2">
        <v>48421835.999999985</v>
      </c>
      <c r="D31" s="2">
        <v>7038889.9999999991</v>
      </c>
      <c r="E31" s="2">
        <v>2067800</v>
      </c>
      <c r="F31" s="2">
        <v>2720880</v>
      </c>
      <c r="G31" s="2">
        <v>5017500</v>
      </c>
      <c r="H31" s="2">
        <v>4422739.9999999991</v>
      </c>
      <c r="I31" s="2">
        <v>1317400</v>
      </c>
      <c r="J31" s="2">
        <v>0</v>
      </c>
      <c r="K31" s="2"/>
      <c r="L31" s="1">
        <f t="shared" ref="L31" si="41">B31+D31+F31+H31+J31</f>
        <v>24501370</v>
      </c>
      <c r="M31" s="13">
        <f t="shared" ref="M31" si="42">C31+E31+G31+I31+K31</f>
        <v>56824535.999999985</v>
      </c>
      <c r="N31" s="17">
        <f t="shared" ref="N31" si="43">L31+M31</f>
        <v>81325905.999999985</v>
      </c>
      <c r="P31" s="4" t="s">
        <v>16</v>
      </c>
      <c r="Q31" s="2">
        <v>2597</v>
      </c>
      <c r="R31" s="2">
        <v>9300</v>
      </c>
      <c r="S31" s="2">
        <v>1614</v>
      </c>
      <c r="T31" s="2">
        <v>582</v>
      </c>
      <c r="U31" s="2">
        <v>398</v>
      </c>
      <c r="V31" s="2">
        <v>331</v>
      </c>
      <c r="W31" s="2">
        <v>862</v>
      </c>
      <c r="X31" s="2">
        <v>374</v>
      </c>
      <c r="Y31" s="2">
        <v>293</v>
      </c>
      <c r="Z31" s="2">
        <v>0</v>
      </c>
      <c r="AA31" s="1">
        <f t="shared" ref="AA31" si="44">Q31+S31+U31+W31+Y31</f>
        <v>5764</v>
      </c>
      <c r="AB31" s="13">
        <f t="shared" ref="AB31" si="45">R31+T31+V31+X31+Z31</f>
        <v>10587</v>
      </c>
      <c r="AC31" s="14">
        <f t="shared" ref="AC31" si="46">AA31+AB31</f>
        <v>16351</v>
      </c>
      <c r="AE31" s="4" t="s">
        <v>16</v>
      </c>
      <c r="AF31" s="2">
        <f t="shared" si="40"/>
        <v>3973.3769734308817</v>
      </c>
      <c r="AG31" s="2">
        <f t="shared" si="22"/>
        <v>5206.649032258063</v>
      </c>
      <c r="AH31" s="2">
        <f t="shared" si="23"/>
        <v>4361.1462205700118</v>
      </c>
      <c r="AI31" s="2">
        <f t="shared" si="24"/>
        <v>3552.9209621993127</v>
      </c>
      <c r="AJ31" s="2">
        <f t="shared" si="25"/>
        <v>6836.3819095477384</v>
      </c>
      <c r="AK31" s="2">
        <f t="shared" si="26"/>
        <v>15158.610271903322</v>
      </c>
      <c r="AL31" s="2">
        <f t="shared" si="27"/>
        <v>5130.7888631090473</v>
      </c>
      <c r="AM31" s="2">
        <f t="shared" si="28"/>
        <v>3522.4598930481284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4250.7581540596811</v>
      </c>
      <c r="AQ31" s="13">
        <f t="shared" ref="AQ31" si="48">IFERROR(M31/AB31, "N.A.")</f>
        <v>5367.3879285916673</v>
      </c>
      <c r="AR31" s="14">
        <f t="shared" ref="AR31" si="49">IFERROR(N31/AC31, "N.A.")</f>
        <v>4973.7573237110873</v>
      </c>
    </row>
    <row r="32" spans="1:44" ht="15" customHeight="1" thickBot="1" x14ac:dyDescent="0.3">
      <c r="A32" s="5" t="s">
        <v>0</v>
      </c>
      <c r="B32" s="24">
        <f>B31+C31</f>
        <v>58740695.999999985</v>
      </c>
      <c r="C32" s="26"/>
      <c r="D32" s="24">
        <f>D31+E31</f>
        <v>9106690</v>
      </c>
      <c r="E32" s="26"/>
      <c r="F32" s="24">
        <f>F31+G31</f>
        <v>7738380</v>
      </c>
      <c r="G32" s="26"/>
      <c r="H32" s="24">
        <f>H31+I31</f>
        <v>5740139.9999999991</v>
      </c>
      <c r="I32" s="26"/>
      <c r="J32" s="24">
        <f>J31+K31</f>
        <v>0</v>
      </c>
      <c r="K32" s="26"/>
      <c r="L32" s="24">
        <f>L31+M31</f>
        <v>81325905.999999985</v>
      </c>
      <c r="M32" s="25"/>
      <c r="N32" s="18">
        <f>B32+D32+F32+H32+J32</f>
        <v>81325905.999999985</v>
      </c>
      <c r="P32" s="5" t="s">
        <v>0</v>
      </c>
      <c r="Q32" s="24">
        <f>Q31+R31</f>
        <v>11897</v>
      </c>
      <c r="R32" s="26"/>
      <c r="S32" s="24">
        <f>S31+T31</f>
        <v>2196</v>
      </c>
      <c r="T32" s="26"/>
      <c r="U32" s="24">
        <f>U31+V31</f>
        <v>729</v>
      </c>
      <c r="V32" s="26"/>
      <c r="W32" s="24">
        <f>W31+X31</f>
        <v>1236</v>
      </c>
      <c r="X32" s="26"/>
      <c r="Y32" s="24">
        <f>Y31+Z31</f>
        <v>293</v>
      </c>
      <c r="Z32" s="26"/>
      <c r="AA32" s="24">
        <f>AA31+AB31</f>
        <v>16351</v>
      </c>
      <c r="AB32" s="26"/>
      <c r="AC32" s="19">
        <f>Q32+S32+U32+W32+Y32</f>
        <v>16351</v>
      </c>
      <c r="AE32" s="5" t="s">
        <v>0</v>
      </c>
      <c r="AF32" s="27">
        <f>IFERROR(B32/Q32,"N.A.")</f>
        <v>4937.4376733630315</v>
      </c>
      <c r="AG32" s="28"/>
      <c r="AH32" s="27">
        <f>IFERROR(D32/S32,"N.A.")</f>
        <v>4146.9444444444443</v>
      </c>
      <c r="AI32" s="28"/>
      <c r="AJ32" s="27">
        <f>IFERROR(F32/U32,"N.A.")</f>
        <v>10615.061728395061</v>
      </c>
      <c r="AK32" s="28"/>
      <c r="AL32" s="27">
        <f>IFERROR(H32/W32,"N.A.")</f>
        <v>4644.1262135922325</v>
      </c>
      <c r="AM32" s="28"/>
      <c r="AN32" s="27">
        <f>IFERROR(J32/Y32,"N.A.")</f>
        <v>0</v>
      </c>
      <c r="AO32" s="28"/>
      <c r="AP32" s="27">
        <f>IFERROR(L32/AA32,"N.A.")</f>
        <v>4973.7573237110873</v>
      </c>
      <c r="AQ32" s="28"/>
      <c r="AR32" s="16">
        <f>IFERROR(N32/AC32, "N.A.")</f>
        <v>4973.7573237110873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1648479.9999999998</v>
      </c>
      <c r="I39" s="2"/>
      <c r="J39" s="2">
        <v>0</v>
      </c>
      <c r="K39" s="2"/>
      <c r="L39" s="1">
        <f>B39+D39+F39+H39+J39</f>
        <v>1648479.9999999998</v>
      </c>
      <c r="M39" s="13">
        <f>C39+E39+G39+I39+K39</f>
        <v>0</v>
      </c>
      <c r="N39" s="14">
        <f>L39+M39</f>
        <v>1648479.9999999998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1010</v>
      </c>
      <c r="X39" s="2">
        <v>0</v>
      </c>
      <c r="Y39" s="2">
        <v>298</v>
      </c>
      <c r="Z39" s="2">
        <v>0</v>
      </c>
      <c r="AA39" s="1">
        <f>Q39+S39+U39+W39+Y39</f>
        <v>1308</v>
      </c>
      <c r="AB39" s="13">
        <f>R39+T39+V39+X39+Z39</f>
        <v>0</v>
      </c>
      <c r="AC39" s="14">
        <f>AA39+AB39</f>
        <v>1308</v>
      </c>
      <c r="AE39" s="3" t="s">
        <v>12</v>
      </c>
      <c r="AF39" s="2" t="str">
        <f>IFERROR(B39/Q39, "N.A.")</f>
        <v>N.A.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 t="str">
        <f t="shared" ref="AJ39:AJ43" si="53">IFERROR(F39/U39, "N.A.")</f>
        <v>N.A.</v>
      </c>
      <c r="AK39" s="2" t="str">
        <f t="shared" ref="AK39:AK43" si="54">IFERROR(G39/V39, "N.A.")</f>
        <v>N.A.</v>
      </c>
      <c r="AL39" s="2">
        <f t="shared" ref="AL39:AL43" si="55">IFERROR(H39/W39, "N.A.")</f>
        <v>1632.158415841584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1260.3058103975534</v>
      </c>
      <c r="AQ39" s="13" t="str">
        <f t="shared" ref="AQ39:AQ42" si="60">IFERROR(M39/AB39, "N.A.")</f>
        <v>N.A.</v>
      </c>
      <c r="AR39" s="14">
        <f t="shared" ref="AR39:AR42" si="61">IFERROR(N39/AC39, "N.A.")</f>
        <v>1260.3058103975534</v>
      </c>
    </row>
    <row r="40" spans="1:44" ht="15" customHeight="1" thickBot="1" x14ac:dyDescent="0.3">
      <c r="A40" s="3" t="s">
        <v>13</v>
      </c>
      <c r="B40" s="2">
        <v>2355640.0000000005</v>
      </c>
      <c r="C40" s="2">
        <v>483750</v>
      </c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2355640.0000000005</v>
      </c>
      <c r="M40" s="13">
        <f t="shared" ref="M40:M42" si="63">C40+E40+G40+I40+K40</f>
        <v>483750</v>
      </c>
      <c r="N40" s="14">
        <f t="shared" ref="N40:N42" si="64">L40+M40</f>
        <v>2839390.0000000005</v>
      </c>
      <c r="P40" s="3" t="s">
        <v>13</v>
      </c>
      <c r="Q40" s="2">
        <v>899</v>
      </c>
      <c r="R40" s="2">
        <v>125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899</v>
      </c>
      <c r="AB40" s="13">
        <f t="shared" ref="AB40:AB42" si="66">R40+T40+V40+X40+Z40</f>
        <v>125</v>
      </c>
      <c r="AC40" s="14">
        <f t="shared" ref="AC40:AC42" si="67">AA40+AB40</f>
        <v>1024</v>
      </c>
      <c r="AE40" s="3" t="s">
        <v>13</v>
      </c>
      <c r="AF40" s="2">
        <f t="shared" ref="AF40:AF43" si="68">IFERROR(B40/Q40, "N.A.")</f>
        <v>2620.2892102335936</v>
      </c>
      <c r="AG40" s="2">
        <f t="shared" si="50"/>
        <v>3870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2620.2892102335936</v>
      </c>
      <c r="AQ40" s="13">
        <f t="shared" si="60"/>
        <v>3870</v>
      </c>
      <c r="AR40" s="14">
        <f t="shared" si="61"/>
        <v>2772.8417968750005</v>
      </c>
    </row>
    <row r="41" spans="1:44" ht="15" customHeight="1" thickBot="1" x14ac:dyDescent="0.3">
      <c r="A41" s="3" t="s">
        <v>14</v>
      </c>
      <c r="B41" s="2">
        <v>4572774.9999999991</v>
      </c>
      <c r="C41" s="2">
        <v>23263259.999999993</v>
      </c>
      <c r="D41" s="2">
        <v>1693600</v>
      </c>
      <c r="E41" s="2">
        <v>496400</v>
      </c>
      <c r="F41" s="2"/>
      <c r="G41" s="2">
        <v>645000</v>
      </c>
      <c r="H41" s="2"/>
      <c r="I41" s="2">
        <v>584000</v>
      </c>
      <c r="J41" s="2">
        <v>0</v>
      </c>
      <c r="K41" s="2"/>
      <c r="L41" s="1">
        <f t="shared" si="62"/>
        <v>6266374.9999999991</v>
      </c>
      <c r="M41" s="13">
        <f t="shared" si="63"/>
        <v>24988659.999999993</v>
      </c>
      <c r="N41" s="14">
        <f t="shared" si="64"/>
        <v>31255034.999999993</v>
      </c>
      <c r="P41" s="3" t="s">
        <v>14</v>
      </c>
      <c r="Q41" s="2">
        <v>1634</v>
      </c>
      <c r="R41" s="2">
        <v>4765</v>
      </c>
      <c r="S41" s="2">
        <v>292</v>
      </c>
      <c r="T41" s="2">
        <v>146</v>
      </c>
      <c r="U41" s="2">
        <v>0</v>
      </c>
      <c r="V41" s="2">
        <v>369</v>
      </c>
      <c r="W41" s="2">
        <v>0</v>
      </c>
      <c r="X41" s="2">
        <v>146</v>
      </c>
      <c r="Y41" s="2">
        <v>390</v>
      </c>
      <c r="Z41" s="2">
        <v>0</v>
      </c>
      <c r="AA41" s="1">
        <f t="shared" si="65"/>
        <v>2316</v>
      </c>
      <c r="AB41" s="13">
        <f t="shared" si="66"/>
        <v>5426</v>
      </c>
      <c r="AC41" s="14">
        <f t="shared" si="67"/>
        <v>7742</v>
      </c>
      <c r="AE41" s="3" t="s">
        <v>14</v>
      </c>
      <c r="AF41" s="2">
        <f t="shared" si="68"/>
        <v>2798.5159118727042</v>
      </c>
      <c r="AG41" s="2">
        <f t="shared" si="50"/>
        <v>4882.111227701992</v>
      </c>
      <c r="AH41" s="2">
        <f t="shared" si="51"/>
        <v>5800</v>
      </c>
      <c r="AI41" s="2">
        <f t="shared" si="52"/>
        <v>3400</v>
      </c>
      <c r="AJ41" s="2" t="str">
        <f t="shared" si="53"/>
        <v>N.A.</v>
      </c>
      <c r="AK41" s="2">
        <f t="shared" si="54"/>
        <v>1747.9674796747968</v>
      </c>
      <c r="AL41" s="2" t="str">
        <f t="shared" si="55"/>
        <v>N.A.</v>
      </c>
      <c r="AM41" s="2">
        <f t="shared" si="56"/>
        <v>4000</v>
      </c>
      <c r="AN41" s="2">
        <f t="shared" si="57"/>
        <v>0</v>
      </c>
      <c r="AO41" s="2" t="str">
        <f t="shared" si="58"/>
        <v>N.A.</v>
      </c>
      <c r="AP41" s="15">
        <f t="shared" si="59"/>
        <v>2705.6886873920548</v>
      </c>
      <c r="AQ41" s="13">
        <f t="shared" si="60"/>
        <v>4605.3556948027999</v>
      </c>
      <c r="AR41" s="14">
        <f t="shared" si="61"/>
        <v>4037.0750452079556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6928415</v>
      </c>
      <c r="C43" s="2">
        <v>23747010.000000004</v>
      </c>
      <c r="D43" s="2">
        <v>1693600</v>
      </c>
      <c r="E43" s="2">
        <v>496400</v>
      </c>
      <c r="F43" s="2"/>
      <c r="G43" s="2">
        <v>645000</v>
      </c>
      <c r="H43" s="2">
        <v>1648479.9999999998</v>
      </c>
      <c r="I43" s="2">
        <v>584000</v>
      </c>
      <c r="J43" s="2">
        <v>0</v>
      </c>
      <c r="K43" s="2"/>
      <c r="L43" s="1">
        <f t="shared" ref="L43" si="69">B43+D43+F43+H43+J43</f>
        <v>10270495</v>
      </c>
      <c r="M43" s="13">
        <f t="shared" ref="M43" si="70">C43+E43+G43+I43+K43</f>
        <v>25472410.000000004</v>
      </c>
      <c r="N43" s="17">
        <f t="shared" ref="N43" si="71">L43+M43</f>
        <v>35742905</v>
      </c>
      <c r="P43" s="4" t="s">
        <v>16</v>
      </c>
      <c r="Q43" s="2">
        <v>2533</v>
      </c>
      <c r="R43" s="2">
        <v>4890</v>
      </c>
      <c r="S43" s="2">
        <v>292</v>
      </c>
      <c r="T43" s="2">
        <v>146</v>
      </c>
      <c r="U43" s="2">
        <v>0</v>
      </c>
      <c r="V43" s="2">
        <v>369</v>
      </c>
      <c r="W43" s="2">
        <v>1010</v>
      </c>
      <c r="X43" s="2">
        <v>146</v>
      </c>
      <c r="Y43" s="2">
        <v>688</v>
      </c>
      <c r="Z43" s="2">
        <v>0</v>
      </c>
      <c r="AA43" s="1">
        <f t="shared" ref="AA43" si="72">Q43+S43+U43+W43+Y43</f>
        <v>4523</v>
      </c>
      <c r="AB43" s="13">
        <f t="shared" ref="AB43" si="73">R43+T43+V43+X43+Z43</f>
        <v>5551</v>
      </c>
      <c r="AC43" s="17">
        <f t="shared" ref="AC43" si="74">AA43+AB43</f>
        <v>10074</v>
      </c>
      <c r="AE43" s="4" t="s">
        <v>16</v>
      </c>
      <c r="AF43" s="2">
        <f t="shared" si="68"/>
        <v>2735.2605606000789</v>
      </c>
      <c r="AG43" s="2">
        <f t="shared" si="50"/>
        <v>4856.2392638036818</v>
      </c>
      <c r="AH43" s="2">
        <f t="shared" si="51"/>
        <v>5800</v>
      </c>
      <c r="AI43" s="2">
        <f t="shared" si="52"/>
        <v>3400</v>
      </c>
      <c r="AJ43" s="2" t="str">
        <f t="shared" si="53"/>
        <v>N.A.</v>
      </c>
      <c r="AK43" s="2">
        <f t="shared" si="54"/>
        <v>1747.9674796747968</v>
      </c>
      <c r="AL43" s="2">
        <f t="shared" si="55"/>
        <v>1632.158415841584</v>
      </c>
      <c r="AM43" s="2">
        <f t="shared" si="56"/>
        <v>4000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2270.7262878620386</v>
      </c>
      <c r="AQ43" s="13">
        <f t="shared" ref="AQ43" si="76">IFERROR(M43/AB43, "N.A.")</f>
        <v>4588.796613222843</v>
      </c>
      <c r="AR43" s="14">
        <f t="shared" ref="AR43" si="77">IFERROR(N43/AC43, "N.A.")</f>
        <v>3548.0350406988287</v>
      </c>
    </row>
    <row r="44" spans="1:44" ht="15" customHeight="1" thickBot="1" x14ac:dyDescent="0.3">
      <c r="A44" s="5" t="s">
        <v>0</v>
      </c>
      <c r="B44" s="24">
        <f>B43+C43</f>
        <v>30675425.000000004</v>
      </c>
      <c r="C44" s="26"/>
      <c r="D44" s="24">
        <f>D43+E43</f>
        <v>2190000</v>
      </c>
      <c r="E44" s="26"/>
      <c r="F44" s="24">
        <f>F43+G43</f>
        <v>645000</v>
      </c>
      <c r="G44" s="26"/>
      <c r="H44" s="24">
        <f>H43+I43</f>
        <v>2232480</v>
      </c>
      <c r="I44" s="26"/>
      <c r="J44" s="24">
        <f>J43+K43</f>
        <v>0</v>
      </c>
      <c r="K44" s="26"/>
      <c r="L44" s="24">
        <f>L43+M43</f>
        <v>35742905</v>
      </c>
      <c r="M44" s="25"/>
      <c r="N44" s="18">
        <f>B44+D44+F44+H44+J44</f>
        <v>35742905</v>
      </c>
      <c r="P44" s="5" t="s">
        <v>0</v>
      </c>
      <c r="Q44" s="24">
        <f>Q43+R43</f>
        <v>7423</v>
      </c>
      <c r="R44" s="26"/>
      <c r="S44" s="24">
        <f>S43+T43</f>
        <v>438</v>
      </c>
      <c r="T44" s="26"/>
      <c r="U44" s="24">
        <f>U43+V43</f>
        <v>369</v>
      </c>
      <c r="V44" s="26"/>
      <c r="W44" s="24">
        <f>W43+X43</f>
        <v>1156</v>
      </c>
      <c r="X44" s="26"/>
      <c r="Y44" s="24">
        <f>Y43+Z43</f>
        <v>688</v>
      </c>
      <c r="Z44" s="26"/>
      <c r="AA44" s="24">
        <f>AA43+AB43</f>
        <v>10074</v>
      </c>
      <c r="AB44" s="25"/>
      <c r="AC44" s="18">
        <f>Q44+S44+U44+W44+Y44</f>
        <v>10074</v>
      </c>
      <c r="AE44" s="5" t="s">
        <v>0</v>
      </c>
      <c r="AF44" s="27">
        <f>IFERROR(B44/Q44,"N.A.")</f>
        <v>4132.4834972383142</v>
      </c>
      <c r="AG44" s="28"/>
      <c r="AH44" s="27">
        <f>IFERROR(D44/S44,"N.A.")</f>
        <v>5000</v>
      </c>
      <c r="AI44" s="28"/>
      <c r="AJ44" s="27">
        <f>IFERROR(F44/U44,"N.A.")</f>
        <v>1747.9674796747968</v>
      </c>
      <c r="AK44" s="28"/>
      <c r="AL44" s="27">
        <f>IFERROR(H44/W44,"N.A.")</f>
        <v>1931.2110726643598</v>
      </c>
      <c r="AM44" s="28"/>
      <c r="AN44" s="27">
        <f>IFERROR(J44/Y44,"N.A.")</f>
        <v>0</v>
      </c>
      <c r="AO44" s="28"/>
      <c r="AP44" s="27">
        <f>IFERROR(L44/AA44,"N.A.")</f>
        <v>3548.0350406988287</v>
      </c>
      <c r="AQ44" s="28"/>
      <c r="AR44" s="16">
        <f>IFERROR(N44/AC44, "N.A.")</f>
        <v>3548.0350406988287</v>
      </c>
    </row>
  </sheetData>
  <mergeCells count="144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" si="15">Q27+S27+U27+W27+Y27</f>
        <v>0</v>
      </c>
      <c r="AB27" s="13">
        <f t="shared" ref="AB27" si="16"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7">IFERROR(C27/R27, "N.A.")</f>
        <v>N.A.</v>
      </c>
      <c r="AH27" s="2" t="str">
        <f t="shared" si="17"/>
        <v>N.A.</v>
      </c>
      <c r="AI27" s="2" t="str">
        <f t="shared" si="17"/>
        <v>N.A.</v>
      </c>
      <c r="AJ27" s="2" t="str">
        <f t="shared" si="17"/>
        <v>N.A.</v>
      </c>
      <c r="AK27" s="2" t="str">
        <f t="shared" si="17"/>
        <v>N.A.</v>
      </c>
      <c r="AL27" s="2" t="str">
        <f t="shared" si="17"/>
        <v>N.A.</v>
      </c>
      <c r="AM27" s="2" t="str">
        <f t="shared" si="17"/>
        <v>N.A.</v>
      </c>
      <c r="AN27" s="2" t="str">
        <f t="shared" si="17"/>
        <v>N.A.</v>
      </c>
      <c r="AO27" s="2" t="str">
        <f t="shared" si="17"/>
        <v>N.A.</v>
      </c>
      <c r="AP27" s="15" t="str">
        <f t="shared" si="17"/>
        <v>N.A.</v>
      </c>
      <c r="AQ27" s="13" t="str">
        <f t="shared" si="17"/>
        <v>N.A.</v>
      </c>
      <c r="AR27" s="14" t="str">
        <f t="shared" si="17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8"/>
        <v>0</v>
      </c>
      <c r="M29" s="13">
        <f t="shared" si="18"/>
        <v>0</v>
      </c>
      <c r="N29" s="14">
        <f t="shared" si="19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20"/>
        <v>0</v>
      </c>
      <c r="AB29" s="13">
        <f t="shared" si="21"/>
        <v>0</v>
      </c>
      <c r="AC29" s="14">
        <f t="shared" si="22"/>
        <v>0</v>
      </c>
      <c r="AE29" s="3" t="s">
        <v>14</v>
      </c>
      <c r="AF29" s="2" t="str">
        <f t="shared" si="23"/>
        <v>N.A.</v>
      </c>
      <c r="AG29" s="2" t="str">
        <f t="shared" si="17"/>
        <v>N.A.</v>
      </c>
      <c r="AH29" s="2" t="str">
        <f t="shared" si="17"/>
        <v>N.A.</v>
      </c>
      <c r="AI29" s="2" t="str">
        <f t="shared" si="17"/>
        <v>N.A.</v>
      </c>
      <c r="AJ29" s="2" t="str">
        <f t="shared" si="17"/>
        <v>N.A.</v>
      </c>
      <c r="AK29" s="2" t="str">
        <f t="shared" si="17"/>
        <v>N.A.</v>
      </c>
      <c r="AL29" s="2" t="str">
        <f t="shared" si="17"/>
        <v>N.A.</v>
      </c>
      <c r="AM29" s="2" t="str">
        <f t="shared" si="17"/>
        <v>N.A.</v>
      </c>
      <c r="AN29" s="2" t="str">
        <f t="shared" si="17"/>
        <v>N.A.</v>
      </c>
      <c r="AO29" s="2" t="str">
        <f t="shared" si="17"/>
        <v>N.A.</v>
      </c>
      <c r="AP29" s="15" t="str">
        <f t="shared" si="17"/>
        <v>N.A.</v>
      </c>
      <c r="AQ29" s="13" t="str">
        <f t="shared" si="17"/>
        <v>N.A.</v>
      </c>
      <c r="AR29" s="14" t="str">
        <f t="shared" si="17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8"/>
        <v>0</v>
      </c>
      <c r="M30" s="13">
        <f t="shared" si="18"/>
        <v>0</v>
      </c>
      <c r="N30" s="14">
        <f t="shared" si="19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20"/>
        <v>0</v>
      </c>
      <c r="AB30" s="13">
        <f t="shared" si="21"/>
        <v>0</v>
      </c>
      <c r="AC30" s="17">
        <f t="shared" si="22"/>
        <v>0</v>
      </c>
      <c r="AE30" s="3" t="s">
        <v>15</v>
      </c>
      <c r="AF30" s="2" t="str">
        <f t="shared" si="23"/>
        <v>N.A.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 t="str">
        <f t="shared" si="17"/>
        <v>N.A.</v>
      </c>
      <c r="AL30" s="2" t="str">
        <f t="shared" si="17"/>
        <v>N.A.</v>
      </c>
      <c r="AM30" s="2" t="str">
        <f t="shared" si="17"/>
        <v>N.A.</v>
      </c>
      <c r="AN30" s="2" t="str">
        <f t="shared" si="17"/>
        <v>N.A.</v>
      </c>
      <c r="AO30" s="2" t="str">
        <f t="shared" si="17"/>
        <v>N.A.</v>
      </c>
      <c r="AP30" s="15" t="str">
        <f t="shared" si="17"/>
        <v>N.A.</v>
      </c>
      <c r="AQ30" s="13" t="str">
        <f t="shared" si="17"/>
        <v>N.A.</v>
      </c>
      <c r="AR30" s="14" t="str">
        <f t="shared" si="17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4">B31+D31+F31+H31+J31</f>
        <v>0</v>
      </c>
      <c r="M31" s="13">
        <f t="shared" ref="M31" si="25">C31+E31+G31+I31+K31</f>
        <v>0</v>
      </c>
      <c r="N31" s="17">
        <f t="shared" ref="N31" si="26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7">Q31+S31+U31+W31+Y31</f>
        <v>0</v>
      </c>
      <c r="AB31" s="13">
        <f t="shared" ref="AB31" si="28">R31+T31+V31+X31+Z31</f>
        <v>0</v>
      </c>
      <c r="AC31" s="14">
        <f t="shared" ref="AC31" si="29">AA31+AB31</f>
        <v>0</v>
      </c>
      <c r="AE31" s="4" t="s">
        <v>16</v>
      </c>
      <c r="AF31" s="2" t="str">
        <f t="shared" si="23"/>
        <v>N.A.</v>
      </c>
      <c r="AG31" s="2" t="str">
        <f t="shared" si="17"/>
        <v>N.A.</v>
      </c>
      <c r="AH31" s="2" t="str">
        <f t="shared" si="17"/>
        <v>N.A.</v>
      </c>
      <c r="AI31" s="2" t="str">
        <f t="shared" si="17"/>
        <v>N.A.</v>
      </c>
      <c r="AJ31" s="2" t="str">
        <f t="shared" si="17"/>
        <v>N.A.</v>
      </c>
      <c r="AK31" s="2" t="str">
        <f t="shared" si="17"/>
        <v>N.A.</v>
      </c>
      <c r="AL31" s="2" t="str">
        <f t="shared" si="17"/>
        <v>N.A.</v>
      </c>
      <c r="AM31" s="2" t="str">
        <f t="shared" si="17"/>
        <v>N.A.</v>
      </c>
      <c r="AN31" s="2" t="str">
        <f t="shared" si="17"/>
        <v>N.A.</v>
      </c>
      <c r="AO31" s="2" t="str">
        <f t="shared" si="17"/>
        <v>N.A.</v>
      </c>
      <c r="AP31" s="15" t="str">
        <f t="shared" ref="AP31" si="30">IFERROR(L31/AA31, "N.A.")</f>
        <v>N.A.</v>
      </c>
      <c r="AQ31" s="13" t="str">
        <f t="shared" ref="AQ31" si="31">IFERROR(M31/AB31, "N.A.")</f>
        <v>N.A.</v>
      </c>
      <c r="AR31" s="14" t="str">
        <f t="shared" ref="AR31" si="32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 t="str">
        <f t="shared" si="33"/>
        <v>N.A.</v>
      </c>
      <c r="AK39" s="2" t="str">
        <f t="shared" si="33"/>
        <v>N.A.</v>
      </c>
      <c r="AL39" s="2" t="str">
        <f t="shared" si="33"/>
        <v>N.A.</v>
      </c>
      <c r="AM39" s="2" t="str">
        <f t="shared" si="33"/>
        <v>N.A.</v>
      </c>
      <c r="AN39" s="2" t="str">
        <f t="shared" si="33"/>
        <v>N.A.</v>
      </c>
      <c r="AO39" s="2" t="str">
        <f t="shared" si="33"/>
        <v>N.A.</v>
      </c>
      <c r="AP39" s="15" t="str">
        <f t="shared" si="33"/>
        <v>N.A.</v>
      </c>
      <c r="AQ39" s="13" t="str">
        <f t="shared" si="33"/>
        <v>N.A.</v>
      </c>
      <c r="AR39" s="14" t="str">
        <f t="shared" si="33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0</v>
      </c>
      <c r="M40" s="13">
        <f t="shared" si="34"/>
        <v>0</v>
      </c>
      <c r="N40" s="14">
        <f t="shared" ref="N40:N42" si="35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6">Q40+S40+U40+W40+Y40</f>
        <v>0</v>
      </c>
      <c r="AB40" s="13">
        <f t="shared" si="36"/>
        <v>0</v>
      </c>
      <c r="AC40" s="14">
        <f t="shared" ref="AC40:AC42" si="37">AA40+AB40</f>
        <v>0</v>
      </c>
      <c r="AE40" s="3" t="s">
        <v>13</v>
      </c>
      <c r="AF40" s="2" t="str">
        <f t="shared" ref="AF40:AF43" si="38">IFERROR(B40/Q40, "N.A.")</f>
        <v>N.A.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 t="str">
        <f t="shared" si="33"/>
        <v>N.A.</v>
      </c>
      <c r="AQ40" s="13" t="str">
        <f t="shared" si="33"/>
        <v>N.A.</v>
      </c>
      <c r="AR40" s="14" t="str">
        <f t="shared" si="33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4"/>
        <v>0</v>
      </c>
      <c r="M41" s="13">
        <f t="shared" si="34"/>
        <v>0</v>
      </c>
      <c r="N41" s="14">
        <f t="shared" si="35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6"/>
        <v>0</v>
      </c>
      <c r="AB41" s="13">
        <f t="shared" si="36"/>
        <v>0</v>
      </c>
      <c r="AC41" s="14">
        <f t="shared" si="37"/>
        <v>0</v>
      </c>
      <c r="AE41" s="3" t="s">
        <v>14</v>
      </c>
      <c r="AF41" s="2" t="str">
        <f t="shared" si="38"/>
        <v>N.A.</v>
      </c>
      <c r="AG41" s="2" t="str">
        <f t="shared" si="33"/>
        <v>N.A.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 t="str">
        <f t="shared" si="33"/>
        <v>N.A.</v>
      </c>
      <c r="AL41" s="2" t="str">
        <f t="shared" si="33"/>
        <v>N.A.</v>
      </c>
      <c r="AM41" s="2" t="str">
        <f t="shared" si="33"/>
        <v>N.A.</v>
      </c>
      <c r="AN41" s="2" t="str">
        <f t="shared" si="33"/>
        <v>N.A.</v>
      </c>
      <c r="AO41" s="2" t="str">
        <f t="shared" si="33"/>
        <v>N.A.</v>
      </c>
      <c r="AP41" s="15" t="str">
        <f t="shared" si="33"/>
        <v>N.A.</v>
      </c>
      <c r="AQ41" s="13" t="str">
        <f t="shared" si="33"/>
        <v>N.A.</v>
      </c>
      <c r="AR41" s="14" t="str">
        <f t="shared" si="33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4"/>
        <v>0</v>
      </c>
      <c r="M42" s="13">
        <f t="shared" si="34"/>
        <v>0</v>
      </c>
      <c r="N42" s="14">
        <f t="shared" si="35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6"/>
        <v>0</v>
      </c>
      <c r="AB42" s="13">
        <f t="shared" si="36"/>
        <v>0</v>
      </c>
      <c r="AC42" s="14">
        <f t="shared" si="37"/>
        <v>0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 t="str">
        <f t="shared" si="33"/>
        <v>N.A.</v>
      </c>
      <c r="AO42" s="2" t="str">
        <f t="shared" si="33"/>
        <v>N.A.</v>
      </c>
      <c r="AP42" s="15" t="str">
        <f t="shared" si="33"/>
        <v>N.A.</v>
      </c>
      <c r="AQ42" s="13" t="str">
        <f t="shared" si="33"/>
        <v>N.A.</v>
      </c>
      <c r="AR42" s="14" t="str">
        <f t="shared" si="33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9">B43+D43+F43+H43+J43</f>
        <v>0</v>
      </c>
      <c r="M43" s="13">
        <f t="shared" ref="M43" si="40">C43+E43+G43+I43+K43</f>
        <v>0</v>
      </c>
      <c r="N43" s="17">
        <f t="shared" ref="N43" si="41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42">Q43+S43+U43+W43+Y43</f>
        <v>0</v>
      </c>
      <c r="AB43" s="13">
        <f t="shared" ref="AB43" si="43">R43+T43+V43+X43+Z43</f>
        <v>0</v>
      </c>
      <c r="AC43" s="17">
        <f t="shared" ref="AC43" si="44">AA43+AB43</f>
        <v>0</v>
      </c>
      <c r="AE43" s="4" t="s">
        <v>16</v>
      </c>
      <c r="AF43" s="2" t="str">
        <f t="shared" si="38"/>
        <v>N.A.</v>
      </c>
      <c r="AG43" s="2" t="str">
        <f t="shared" si="33"/>
        <v>N.A.</v>
      </c>
      <c r="AH43" s="2" t="str">
        <f t="shared" si="33"/>
        <v>N.A.</v>
      </c>
      <c r="AI43" s="2" t="str">
        <f t="shared" si="33"/>
        <v>N.A.</v>
      </c>
      <c r="AJ43" s="2" t="str">
        <f t="shared" si="33"/>
        <v>N.A.</v>
      </c>
      <c r="AK43" s="2" t="str">
        <f t="shared" si="33"/>
        <v>N.A.</v>
      </c>
      <c r="AL43" s="2" t="str">
        <f t="shared" si="33"/>
        <v>N.A.</v>
      </c>
      <c r="AM43" s="2" t="str">
        <f t="shared" si="33"/>
        <v>N.A.</v>
      </c>
      <c r="AN43" s="2" t="str">
        <f t="shared" si="33"/>
        <v>N.A.</v>
      </c>
      <c r="AO43" s="2" t="str">
        <f t="shared" si="33"/>
        <v>N.A.</v>
      </c>
      <c r="AP43" s="15" t="str">
        <f t="shared" ref="AP43" si="45">IFERROR(L43/AA43, "N.A.")</f>
        <v>N.A.</v>
      </c>
      <c r="AQ43" s="13" t="str">
        <f t="shared" ref="AQ43" si="46">IFERROR(M43/AB43, "N.A.")</f>
        <v>N.A.</v>
      </c>
      <c r="AR43" s="14" t="str">
        <f t="shared" ref="AR43" si="47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144145800.99999997</v>
      </c>
      <c r="C15" s="2"/>
      <c r="D15" s="2">
        <v>84922832.999999985</v>
      </c>
      <c r="E15" s="2"/>
      <c r="F15" s="2">
        <v>72326412.000000015</v>
      </c>
      <c r="G15" s="2"/>
      <c r="H15" s="2">
        <v>229861386.99999988</v>
      </c>
      <c r="I15" s="2"/>
      <c r="J15" s="2">
        <v>0</v>
      </c>
      <c r="K15" s="2"/>
      <c r="L15" s="1">
        <f>B15+D15+F15+H15+J15</f>
        <v>531256432.99999982</v>
      </c>
      <c r="M15" s="13">
        <f>C15+E15+G15+I15+K15</f>
        <v>0</v>
      </c>
      <c r="N15" s="14">
        <f>L15+M15</f>
        <v>531256432.99999982</v>
      </c>
      <c r="P15" s="3" t="s">
        <v>12</v>
      </c>
      <c r="Q15" s="2">
        <v>38510</v>
      </c>
      <c r="R15" s="2">
        <v>0</v>
      </c>
      <c r="S15" s="2">
        <v>18027</v>
      </c>
      <c r="T15" s="2">
        <v>0</v>
      </c>
      <c r="U15" s="2">
        <v>11890</v>
      </c>
      <c r="V15" s="2">
        <v>0</v>
      </c>
      <c r="W15" s="2">
        <v>74308</v>
      </c>
      <c r="X15" s="2">
        <v>0</v>
      </c>
      <c r="Y15" s="2">
        <v>10848</v>
      </c>
      <c r="Z15" s="2">
        <v>0</v>
      </c>
      <c r="AA15" s="1">
        <f>Q15+S15+U15+W15+Y15</f>
        <v>153583</v>
      </c>
      <c r="AB15" s="13">
        <f>R15+T15+V15+X15+Z15</f>
        <v>0</v>
      </c>
      <c r="AC15" s="14">
        <f>AA15+AB15</f>
        <v>153583</v>
      </c>
      <c r="AE15" s="3" t="s">
        <v>12</v>
      </c>
      <c r="AF15" s="2">
        <f>IFERROR(B15/Q15, "N.A.")</f>
        <v>3743.0745520643982</v>
      </c>
      <c r="AG15" s="2" t="str">
        <f t="shared" ref="AG15:AR19" si="0">IFERROR(C15/R15, "N.A.")</f>
        <v>N.A.</v>
      </c>
      <c r="AH15" s="2">
        <f t="shared" si="0"/>
        <v>4710.8688633716083</v>
      </c>
      <c r="AI15" s="2" t="str">
        <f t="shared" si="0"/>
        <v>N.A.</v>
      </c>
      <c r="AJ15" s="2">
        <f t="shared" si="0"/>
        <v>6082.9614802354936</v>
      </c>
      <c r="AK15" s="2" t="str">
        <f t="shared" si="0"/>
        <v>N.A.</v>
      </c>
      <c r="AL15" s="2">
        <f t="shared" si="0"/>
        <v>3093.3598939548888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3459.0835769583859</v>
      </c>
      <c r="AQ15" s="13" t="str">
        <f t="shared" si="0"/>
        <v>N.A.</v>
      </c>
      <c r="AR15" s="14">
        <f t="shared" si="0"/>
        <v>3459.0835769583859</v>
      </c>
    </row>
    <row r="16" spans="1:44" ht="15" customHeight="1" thickBot="1" x14ac:dyDescent="0.3">
      <c r="A16" s="3" t="s">
        <v>13</v>
      </c>
      <c r="B16" s="2">
        <v>91622791.99999997</v>
      </c>
      <c r="C16" s="2">
        <v>7392953.0000000009</v>
      </c>
      <c r="D16" s="2">
        <v>1338762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92961553.99999997</v>
      </c>
      <c r="M16" s="13">
        <f t="shared" si="1"/>
        <v>7392953.0000000009</v>
      </c>
      <c r="N16" s="14">
        <f t="shared" ref="N16:N18" si="2">L16+M16</f>
        <v>100354506.99999997</v>
      </c>
      <c r="P16" s="3" t="s">
        <v>13</v>
      </c>
      <c r="Q16" s="2">
        <v>31004</v>
      </c>
      <c r="R16" s="2">
        <v>1916</v>
      </c>
      <c r="S16" s="2">
        <v>1258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32262</v>
      </c>
      <c r="AB16" s="13">
        <f t="shared" si="3"/>
        <v>1916</v>
      </c>
      <c r="AC16" s="14">
        <f t="shared" ref="AC16:AC18" si="4">AA16+AB16</f>
        <v>34178</v>
      </c>
      <c r="AE16" s="3" t="s">
        <v>13</v>
      </c>
      <c r="AF16" s="2">
        <f t="shared" ref="AF16:AF19" si="5">IFERROR(B16/Q16, "N.A.")</f>
        <v>2955.1926203070561</v>
      </c>
      <c r="AG16" s="2">
        <f t="shared" si="0"/>
        <v>3858.5349686847603</v>
      </c>
      <c r="AH16" s="2">
        <f t="shared" si="0"/>
        <v>1064.1987281399047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2881.4566362903715</v>
      </c>
      <c r="AQ16" s="13">
        <f t="shared" si="0"/>
        <v>3858.5349686847603</v>
      </c>
      <c r="AR16" s="14">
        <f t="shared" si="0"/>
        <v>2936.2311135818354</v>
      </c>
    </row>
    <row r="17" spans="1:44" ht="15" customHeight="1" thickBot="1" x14ac:dyDescent="0.3">
      <c r="A17" s="3" t="s">
        <v>14</v>
      </c>
      <c r="B17" s="2">
        <v>375518066</v>
      </c>
      <c r="C17" s="2">
        <v>1901801276</v>
      </c>
      <c r="D17" s="2">
        <v>91877988.99999994</v>
      </c>
      <c r="E17" s="2">
        <v>44872920.000000007</v>
      </c>
      <c r="F17" s="2"/>
      <c r="G17" s="2">
        <v>149756380.00000003</v>
      </c>
      <c r="H17" s="2"/>
      <c r="I17" s="2">
        <v>66633970</v>
      </c>
      <c r="J17" s="2">
        <v>0</v>
      </c>
      <c r="K17" s="2"/>
      <c r="L17" s="1">
        <f t="shared" si="1"/>
        <v>467396054.99999994</v>
      </c>
      <c r="M17" s="13">
        <f t="shared" si="1"/>
        <v>2163064546</v>
      </c>
      <c r="N17" s="14">
        <f t="shared" si="2"/>
        <v>2630460601</v>
      </c>
      <c r="P17" s="3" t="s">
        <v>14</v>
      </c>
      <c r="Q17" s="2">
        <v>91356</v>
      </c>
      <c r="R17" s="2">
        <v>303208</v>
      </c>
      <c r="S17" s="2">
        <v>20860</v>
      </c>
      <c r="T17" s="2">
        <v>5841</v>
      </c>
      <c r="U17" s="2">
        <v>0</v>
      </c>
      <c r="V17" s="2">
        <v>15515</v>
      </c>
      <c r="W17" s="2">
        <v>0</v>
      </c>
      <c r="X17" s="2">
        <v>12536</v>
      </c>
      <c r="Y17" s="2">
        <v>10798</v>
      </c>
      <c r="Z17" s="2">
        <v>0</v>
      </c>
      <c r="AA17" s="1">
        <f t="shared" si="3"/>
        <v>123014</v>
      </c>
      <c r="AB17" s="13">
        <f t="shared" si="3"/>
        <v>337100</v>
      </c>
      <c r="AC17" s="14">
        <f t="shared" si="4"/>
        <v>460114</v>
      </c>
      <c r="AE17" s="3" t="s">
        <v>14</v>
      </c>
      <c r="AF17" s="2">
        <f t="shared" si="5"/>
        <v>4110.4915495424493</v>
      </c>
      <c r="AG17" s="2">
        <f t="shared" si="0"/>
        <v>6272.2661539273367</v>
      </c>
      <c r="AH17" s="2">
        <f t="shared" si="0"/>
        <v>4404.5057046979837</v>
      </c>
      <c r="AI17" s="2">
        <f t="shared" si="0"/>
        <v>7682.4036979969196</v>
      </c>
      <c r="AJ17" s="2" t="str">
        <f t="shared" si="0"/>
        <v>N.A.</v>
      </c>
      <c r="AK17" s="2">
        <f t="shared" si="0"/>
        <v>9652.3609410248173</v>
      </c>
      <c r="AL17" s="2" t="str">
        <f t="shared" si="0"/>
        <v>N.A.</v>
      </c>
      <c r="AM17" s="2">
        <f t="shared" si="0"/>
        <v>5315.4092214422462</v>
      </c>
      <c r="AN17" s="2">
        <f t="shared" si="0"/>
        <v>0</v>
      </c>
      <c r="AO17" s="2" t="str">
        <f t="shared" si="0"/>
        <v>N.A.</v>
      </c>
      <c r="AP17" s="15">
        <f t="shared" si="0"/>
        <v>3799.5354593786069</v>
      </c>
      <c r="AQ17" s="13">
        <f t="shared" si="0"/>
        <v>6416.6850964105606</v>
      </c>
      <c r="AR17" s="14">
        <f t="shared" si="0"/>
        <v>5716.975795129033</v>
      </c>
    </row>
    <row r="18" spans="1:44" ht="15" customHeight="1" thickBot="1" x14ac:dyDescent="0.3">
      <c r="A18" s="3" t="s">
        <v>15</v>
      </c>
      <c r="B18" s="2">
        <v>13479191</v>
      </c>
      <c r="C18" s="2">
        <v>1396130</v>
      </c>
      <c r="D18" s="2">
        <v>19444093.999999996</v>
      </c>
      <c r="E18" s="2">
        <v>541380</v>
      </c>
      <c r="F18" s="2"/>
      <c r="G18" s="2">
        <v>6280775.0000000019</v>
      </c>
      <c r="H18" s="2">
        <v>9666181.9999999963</v>
      </c>
      <c r="I18" s="2"/>
      <c r="J18" s="2">
        <v>0</v>
      </c>
      <c r="K18" s="2"/>
      <c r="L18" s="1">
        <f t="shared" si="1"/>
        <v>42589466.999999993</v>
      </c>
      <c r="M18" s="13">
        <f t="shared" si="1"/>
        <v>8218285.0000000019</v>
      </c>
      <c r="N18" s="14">
        <f t="shared" si="2"/>
        <v>50807751.999999993</v>
      </c>
      <c r="P18" s="3" t="s">
        <v>15</v>
      </c>
      <c r="Q18" s="2">
        <v>5799</v>
      </c>
      <c r="R18" s="2">
        <v>300</v>
      </c>
      <c r="S18" s="2">
        <v>6016</v>
      </c>
      <c r="T18" s="2">
        <v>159</v>
      </c>
      <c r="U18" s="2">
        <v>0</v>
      </c>
      <c r="V18" s="2">
        <v>2733</v>
      </c>
      <c r="W18" s="2">
        <v>18071</v>
      </c>
      <c r="X18" s="2">
        <v>0</v>
      </c>
      <c r="Y18" s="2">
        <v>5496</v>
      </c>
      <c r="Z18" s="2">
        <v>0</v>
      </c>
      <c r="AA18" s="1">
        <f t="shared" si="3"/>
        <v>35382</v>
      </c>
      <c r="AB18" s="13">
        <f t="shared" si="3"/>
        <v>3192</v>
      </c>
      <c r="AC18" s="17">
        <f t="shared" si="4"/>
        <v>38574</v>
      </c>
      <c r="AE18" s="3" t="s">
        <v>15</v>
      </c>
      <c r="AF18" s="2">
        <f t="shared" si="5"/>
        <v>2324.399206759786</v>
      </c>
      <c r="AG18" s="2">
        <f t="shared" si="0"/>
        <v>4653.7666666666664</v>
      </c>
      <c r="AH18" s="2">
        <f t="shared" si="0"/>
        <v>3232.0634973404249</v>
      </c>
      <c r="AI18" s="2">
        <f t="shared" si="0"/>
        <v>3404.9056603773583</v>
      </c>
      <c r="AJ18" s="2" t="str">
        <f t="shared" si="0"/>
        <v>N.A.</v>
      </c>
      <c r="AK18" s="2">
        <f t="shared" si="0"/>
        <v>2298.1247713135754</v>
      </c>
      <c r="AL18" s="2">
        <f t="shared" si="0"/>
        <v>534.9002268828508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1203.7043411904356</v>
      </c>
      <c r="AQ18" s="13">
        <f t="shared" si="0"/>
        <v>2574.6506892230582</v>
      </c>
      <c r="AR18" s="14">
        <f t="shared" si="0"/>
        <v>1317.1502048011612</v>
      </c>
    </row>
    <row r="19" spans="1:44" ht="15" customHeight="1" thickBot="1" x14ac:dyDescent="0.3">
      <c r="A19" s="4" t="s">
        <v>16</v>
      </c>
      <c r="B19" s="2">
        <v>624765850.00000012</v>
      </c>
      <c r="C19" s="2">
        <v>1910590358.9999971</v>
      </c>
      <c r="D19" s="2">
        <v>197583677.99999997</v>
      </c>
      <c r="E19" s="2">
        <v>45414300.000000007</v>
      </c>
      <c r="F19" s="2">
        <v>72326412.000000015</v>
      </c>
      <c r="G19" s="2">
        <v>156037155.00000003</v>
      </c>
      <c r="H19" s="2">
        <v>239527568.99999997</v>
      </c>
      <c r="I19" s="2">
        <v>66633970</v>
      </c>
      <c r="J19" s="2">
        <v>0</v>
      </c>
      <c r="K19" s="2"/>
      <c r="L19" s="1">
        <f t="shared" ref="L19" si="6">B19+D19+F19+H19+J19</f>
        <v>1134203509</v>
      </c>
      <c r="M19" s="13">
        <f t="shared" ref="M19" si="7">C19+E19+G19+I19+K19</f>
        <v>2178675783.9999971</v>
      </c>
      <c r="N19" s="17">
        <f t="shared" ref="N19" si="8">L19+M19</f>
        <v>3312879292.9999971</v>
      </c>
      <c r="P19" s="4" t="s">
        <v>16</v>
      </c>
      <c r="Q19" s="2">
        <v>166669</v>
      </c>
      <c r="R19" s="2">
        <v>305424</v>
      </c>
      <c r="S19" s="2">
        <v>46161</v>
      </c>
      <c r="T19" s="2">
        <v>6000</v>
      </c>
      <c r="U19" s="2">
        <v>11890</v>
      </c>
      <c r="V19" s="2">
        <v>18248</v>
      </c>
      <c r="W19" s="2">
        <v>92379</v>
      </c>
      <c r="X19" s="2">
        <v>12536</v>
      </c>
      <c r="Y19" s="2">
        <v>27142</v>
      </c>
      <c r="Z19" s="2">
        <v>0</v>
      </c>
      <c r="AA19" s="1">
        <f t="shared" ref="AA19" si="9">Q19+S19+U19+W19+Y19</f>
        <v>344241</v>
      </c>
      <c r="AB19" s="13">
        <f t="shared" ref="AB19" si="10">R19+T19+V19+X19+Z19</f>
        <v>342208</v>
      </c>
      <c r="AC19" s="14">
        <f t="shared" ref="AC19" si="11">AA19+AB19</f>
        <v>686449</v>
      </c>
      <c r="AE19" s="4" t="s">
        <v>16</v>
      </c>
      <c r="AF19" s="2">
        <f t="shared" si="5"/>
        <v>3748.5426204033151</v>
      </c>
      <c r="AG19" s="2">
        <f t="shared" si="0"/>
        <v>6255.5344668395319</v>
      </c>
      <c r="AH19" s="2">
        <f t="shared" si="0"/>
        <v>4280.3162409826473</v>
      </c>
      <c r="AI19" s="2">
        <f t="shared" si="0"/>
        <v>7569.0500000000011</v>
      </c>
      <c r="AJ19" s="2">
        <f t="shared" si="0"/>
        <v>6082.9614802354936</v>
      </c>
      <c r="AK19" s="2">
        <f t="shared" si="0"/>
        <v>8550.9181828145574</v>
      </c>
      <c r="AL19" s="2">
        <f t="shared" si="0"/>
        <v>2592.8789984736786</v>
      </c>
      <c r="AM19" s="2">
        <f t="shared" si="0"/>
        <v>5315.4092214422462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3294.7949517924944</v>
      </c>
      <c r="AQ19" s="13">
        <f t="shared" ref="AQ19" si="13">IFERROR(M19/AB19, "N.A.")</f>
        <v>6366.5249906489535</v>
      </c>
      <c r="AR19" s="14">
        <f t="shared" ref="AR19" si="14">IFERROR(N19/AC19, "N.A.")</f>
        <v>4826.1113250947956</v>
      </c>
    </row>
    <row r="20" spans="1:44" ht="15" customHeight="1" thickBot="1" x14ac:dyDescent="0.3">
      <c r="A20" s="5" t="s">
        <v>0</v>
      </c>
      <c r="B20" s="24">
        <f>B19+C19</f>
        <v>2535356208.9999971</v>
      </c>
      <c r="C20" s="26"/>
      <c r="D20" s="24">
        <f>D19+E19</f>
        <v>242997977.99999997</v>
      </c>
      <c r="E20" s="26"/>
      <c r="F20" s="24">
        <f>F19+G19</f>
        <v>228363567.00000006</v>
      </c>
      <c r="G20" s="26"/>
      <c r="H20" s="24">
        <f>H19+I19</f>
        <v>306161539</v>
      </c>
      <c r="I20" s="26"/>
      <c r="J20" s="24">
        <f>J19+K19</f>
        <v>0</v>
      </c>
      <c r="K20" s="26"/>
      <c r="L20" s="24">
        <f>L19+M19</f>
        <v>3312879292.9999971</v>
      </c>
      <c r="M20" s="25"/>
      <c r="N20" s="18">
        <f>B20+D20+F20+H20+J20</f>
        <v>3312879292.9999971</v>
      </c>
      <c r="P20" s="5" t="s">
        <v>0</v>
      </c>
      <c r="Q20" s="24">
        <f>Q19+R19</f>
        <v>472093</v>
      </c>
      <c r="R20" s="26"/>
      <c r="S20" s="24">
        <f>S19+T19</f>
        <v>52161</v>
      </c>
      <c r="T20" s="26"/>
      <c r="U20" s="24">
        <f>U19+V19</f>
        <v>30138</v>
      </c>
      <c r="V20" s="26"/>
      <c r="W20" s="24">
        <f>W19+X19</f>
        <v>104915</v>
      </c>
      <c r="X20" s="26"/>
      <c r="Y20" s="24">
        <f>Y19+Z19</f>
        <v>27142</v>
      </c>
      <c r="Z20" s="26"/>
      <c r="AA20" s="24">
        <f>AA19+AB19</f>
        <v>686449</v>
      </c>
      <c r="AB20" s="26"/>
      <c r="AC20" s="19">
        <f>Q20+S20+U20+W20+Y20</f>
        <v>686449</v>
      </c>
      <c r="AE20" s="5" t="s">
        <v>0</v>
      </c>
      <c r="AF20" s="27">
        <f>IFERROR(B20/Q20,"N.A.")</f>
        <v>5370.4592294314834</v>
      </c>
      <c r="AG20" s="28"/>
      <c r="AH20" s="27">
        <f>IFERROR(D20/S20,"N.A.")</f>
        <v>4658.6142520273761</v>
      </c>
      <c r="AI20" s="28"/>
      <c r="AJ20" s="27">
        <f>IFERROR(F20/U20,"N.A.")</f>
        <v>7577.2634879554071</v>
      </c>
      <c r="AK20" s="28"/>
      <c r="AL20" s="27">
        <f>IFERROR(H20/W20,"N.A.")</f>
        <v>2918.1865224229136</v>
      </c>
      <c r="AM20" s="28"/>
      <c r="AN20" s="27">
        <f>IFERROR(J20/Y20,"N.A.")</f>
        <v>0</v>
      </c>
      <c r="AO20" s="28"/>
      <c r="AP20" s="27">
        <f>IFERROR(L20/AA20,"N.A.")</f>
        <v>4826.1113250947956</v>
      </c>
      <c r="AQ20" s="28"/>
      <c r="AR20" s="16">
        <f>IFERROR(N20/AC20, "N.A.")</f>
        <v>4826.1113250947956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123520273.99999999</v>
      </c>
      <c r="C27" s="2"/>
      <c r="D27" s="2">
        <v>79367283</v>
      </c>
      <c r="E27" s="2"/>
      <c r="F27" s="2">
        <v>59944951.999999985</v>
      </c>
      <c r="G27" s="2"/>
      <c r="H27" s="2">
        <v>146807314</v>
      </c>
      <c r="I27" s="2"/>
      <c r="J27" s="2">
        <v>0</v>
      </c>
      <c r="K27" s="2"/>
      <c r="L27" s="1">
        <f>B27+D27+F27+H27+J27</f>
        <v>409639823</v>
      </c>
      <c r="M27" s="13">
        <f>C27+E27+G27+I27+K27</f>
        <v>0</v>
      </c>
      <c r="N27" s="14">
        <f>L27+M27</f>
        <v>409639823</v>
      </c>
      <c r="P27" s="3" t="s">
        <v>12</v>
      </c>
      <c r="Q27" s="2">
        <v>30010</v>
      </c>
      <c r="R27" s="2">
        <v>0</v>
      </c>
      <c r="S27" s="2">
        <v>16299</v>
      </c>
      <c r="T27" s="2">
        <v>0</v>
      </c>
      <c r="U27" s="2">
        <v>9468</v>
      </c>
      <c r="V27" s="2">
        <v>0</v>
      </c>
      <c r="W27" s="2">
        <v>32085</v>
      </c>
      <c r="X27" s="2">
        <v>0</v>
      </c>
      <c r="Y27" s="2">
        <v>2991</v>
      </c>
      <c r="Z27" s="2">
        <v>0</v>
      </c>
      <c r="AA27" s="1">
        <f>Q27+S27+U27+W27+Y27</f>
        <v>90853</v>
      </c>
      <c r="AB27" s="13">
        <f>R27+T27+V27+X27+Z27</f>
        <v>0</v>
      </c>
      <c r="AC27" s="14">
        <f>AA27+AB27</f>
        <v>90853</v>
      </c>
      <c r="AE27" s="3" t="s">
        <v>12</v>
      </c>
      <c r="AF27" s="2">
        <f>IFERROR(B27/Q27, "N.A.")</f>
        <v>4115.9704765078304</v>
      </c>
      <c r="AG27" s="2" t="str">
        <f t="shared" ref="AG27:AR31" si="15">IFERROR(C27/R27, "N.A.")</f>
        <v>N.A.</v>
      </c>
      <c r="AH27" s="2">
        <f t="shared" si="15"/>
        <v>4869.4572059635557</v>
      </c>
      <c r="AI27" s="2" t="str">
        <f t="shared" si="15"/>
        <v>N.A.</v>
      </c>
      <c r="AJ27" s="2">
        <f t="shared" si="15"/>
        <v>6331.3215040135174</v>
      </c>
      <c r="AK27" s="2" t="str">
        <f t="shared" si="15"/>
        <v>N.A.</v>
      </c>
      <c r="AL27" s="2">
        <f t="shared" si="15"/>
        <v>4575.5746922237804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4508.8199949368764</v>
      </c>
      <c r="AQ27" s="13" t="str">
        <f t="shared" si="15"/>
        <v>N.A.</v>
      </c>
      <c r="AR27" s="14">
        <f t="shared" si="15"/>
        <v>4508.8199949368764</v>
      </c>
    </row>
    <row r="28" spans="1:44" ht="15" customHeight="1" thickBot="1" x14ac:dyDescent="0.3">
      <c r="A28" s="3" t="s">
        <v>13</v>
      </c>
      <c r="B28" s="2">
        <v>6799940.0000000019</v>
      </c>
      <c r="C28" s="2">
        <v>2552850</v>
      </c>
      <c r="D28" s="2">
        <v>156348</v>
      </c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6956288.0000000019</v>
      </c>
      <c r="M28" s="13">
        <f t="shared" si="16"/>
        <v>2552850</v>
      </c>
      <c r="N28" s="14">
        <f t="shared" ref="N28:N30" si="17">L28+M28</f>
        <v>9509138.0000000019</v>
      </c>
      <c r="P28" s="3" t="s">
        <v>13</v>
      </c>
      <c r="Q28" s="2">
        <v>2604</v>
      </c>
      <c r="R28" s="2">
        <v>453</v>
      </c>
      <c r="S28" s="2">
        <v>303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2907</v>
      </c>
      <c r="AB28" s="13">
        <f t="shared" si="18"/>
        <v>453</v>
      </c>
      <c r="AC28" s="14">
        <f t="shared" ref="AC28:AC30" si="19">AA28+AB28</f>
        <v>3360</v>
      </c>
      <c r="AE28" s="3" t="s">
        <v>13</v>
      </c>
      <c r="AF28" s="2">
        <f t="shared" ref="AF28:AF31" si="20">IFERROR(B28/Q28, "N.A.")</f>
        <v>2611.344086021506</v>
      </c>
      <c r="AG28" s="2">
        <f t="shared" si="15"/>
        <v>5635.4304635761591</v>
      </c>
      <c r="AH28" s="2">
        <f t="shared" si="15"/>
        <v>516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2392.9439284485729</v>
      </c>
      <c r="AQ28" s="13">
        <f t="shared" si="15"/>
        <v>5635.4304635761591</v>
      </c>
      <c r="AR28" s="14">
        <f t="shared" si="15"/>
        <v>2830.1005952380956</v>
      </c>
    </row>
    <row r="29" spans="1:44" ht="15" customHeight="1" thickBot="1" x14ac:dyDescent="0.3">
      <c r="A29" s="3" t="s">
        <v>14</v>
      </c>
      <c r="B29" s="2">
        <v>250838399.99999997</v>
      </c>
      <c r="C29" s="2">
        <v>1195740459.0000002</v>
      </c>
      <c r="D29" s="2">
        <v>60137691.999999978</v>
      </c>
      <c r="E29" s="2">
        <v>38969520</v>
      </c>
      <c r="F29" s="2"/>
      <c r="G29" s="2">
        <v>103198930.00000003</v>
      </c>
      <c r="H29" s="2"/>
      <c r="I29" s="2">
        <v>41162159.999999993</v>
      </c>
      <c r="J29" s="2">
        <v>0</v>
      </c>
      <c r="K29" s="2"/>
      <c r="L29" s="1">
        <f t="shared" si="16"/>
        <v>310976091.99999994</v>
      </c>
      <c r="M29" s="13">
        <f t="shared" si="16"/>
        <v>1379071069.0000002</v>
      </c>
      <c r="N29" s="14">
        <f t="shared" si="17"/>
        <v>1690047161.0000002</v>
      </c>
      <c r="P29" s="3" t="s">
        <v>14</v>
      </c>
      <c r="Q29" s="2">
        <v>55526</v>
      </c>
      <c r="R29" s="2">
        <v>186889</v>
      </c>
      <c r="S29" s="2">
        <v>13957</v>
      </c>
      <c r="T29" s="2">
        <v>4359</v>
      </c>
      <c r="U29" s="2">
        <v>0</v>
      </c>
      <c r="V29" s="2">
        <v>10235</v>
      </c>
      <c r="W29" s="2">
        <v>0</v>
      </c>
      <c r="X29" s="2">
        <v>6570</v>
      </c>
      <c r="Y29" s="2">
        <v>3985</v>
      </c>
      <c r="Z29" s="2">
        <v>0</v>
      </c>
      <c r="AA29" s="1">
        <f t="shared" si="18"/>
        <v>73468</v>
      </c>
      <c r="AB29" s="13">
        <f t="shared" si="18"/>
        <v>208053</v>
      </c>
      <c r="AC29" s="14">
        <f t="shared" si="19"/>
        <v>281521</v>
      </c>
      <c r="AE29" s="3" t="s">
        <v>14</v>
      </c>
      <c r="AF29" s="2">
        <f t="shared" si="20"/>
        <v>4517.4945070777649</v>
      </c>
      <c r="AG29" s="2">
        <f t="shared" si="15"/>
        <v>6398.1318269133026</v>
      </c>
      <c r="AH29" s="2">
        <f t="shared" si="15"/>
        <v>4308.7835494733808</v>
      </c>
      <c r="AI29" s="2">
        <f t="shared" si="15"/>
        <v>8940.0137646249132</v>
      </c>
      <c r="AJ29" s="2" t="str">
        <f t="shared" si="15"/>
        <v>N.A.</v>
      </c>
      <c r="AK29" s="2">
        <f t="shared" si="15"/>
        <v>10082.943820224722</v>
      </c>
      <c r="AL29" s="2" t="str">
        <f t="shared" si="15"/>
        <v>N.A.</v>
      </c>
      <c r="AM29" s="2">
        <f t="shared" si="15"/>
        <v>6265.1689497716879</v>
      </c>
      <c r="AN29" s="2">
        <f t="shared" si="15"/>
        <v>0</v>
      </c>
      <c r="AO29" s="2" t="str">
        <f t="shared" si="15"/>
        <v>N.A.</v>
      </c>
      <c r="AP29" s="15">
        <f t="shared" si="15"/>
        <v>4232.8100941906669</v>
      </c>
      <c r="AQ29" s="13">
        <f t="shared" si="15"/>
        <v>6628.4603874974173</v>
      </c>
      <c r="AR29" s="14">
        <f t="shared" si="15"/>
        <v>6003.2720862742044</v>
      </c>
    </row>
    <row r="30" spans="1:44" ht="15" customHeight="1" thickBot="1" x14ac:dyDescent="0.3">
      <c r="A30" s="3" t="s">
        <v>15</v>
      </c>
      <c r="B30" s="2">
        <v>13479191.000000004</v>
      </c>
      <c r="C30" s="2">
        <v>1396130</v>
      </c>
      <c r="D30" s="2">
        <v>19444093.999999996</v>
      </c>
      <c r="E30" s="2">
        <v>541380</v>
      </c>
      <c r="F30" s="2"/>
      <c r="G30" s="2">
        <v>6280775.0000000019</v>
      </c>
      <c r="H30" s="2">
        <v>9263572.0000000037</v>
      </c>
      <c r="I30" s="2"/>
      <c r="J30" s="2">
        <v>0</v>
      </c>
      <c r="K30" s="2"/>
      <c r="L30" s="1">
        <f t="shared" si="16"/>
        <v>42186857</v>
      </c>
      <c r="M30" s="13">
        <f t="shared" si="16"/>
        <v>8218285.0000000019</v>
      </c>
      <c r="N30" s="14">
        <f t="shared" si="17"/>
        <v>50405142</v>
      </c>
      <c r="P30" s="3" t="s">
        <v>15</v>
      </c>
      <c r="Q30" s="2">
        <v>5722</v>
      </c>
      <c r="R30" s="2">
        <v>300</v>
      </c>
      <c r="S30" s="2">
        <v>6016</v>
      </c>
      <c r="T30" s="2">
        <v>159</v>
      </c>
      <c r="U30" s="2">
        <v>0</v>
      </c>
      <c r="V30" s="2">
        <v>2733</v>
      </c>
      <c r="W30" s="2">
        <v>17418</v>
      </c>
      <c r="X30" s="2">
        <v>0</v>
      </c>
      <c r="Y30" s="2">
        <v>4327</v>
      </c>
      <c r="Z30" s="2">
        <v>0</v>
      </c>
      <c r="AA30" s="1">
        <f t="shared" si="18"/>
        <v>33483</v>
      </c>
      <c r="AB30" s="13">
        <f t="shared" si="18"/>
        <v>3192</v>
      </c>
      <c r="AC30" s="17">
        <f t="shared" si="19"/>
        <v>36675</v>
      </c>
      <c r="AE30" s="3" t="s">
        <v>15</v>
      </c>
      <c r="AF30" s="2">
        <f t="shared" si="20"/>
        <v>2355.6782593498783</v>
      </c>
      <c r="AG30" s="2">
        <f t="shared" si="15"/>
        <v>4653.7666666666664</v>
      </c>
      <c r="AH30" s="2">
        <f t="shared" si="15"/>
        <v>3232.0634973404249</v>
      </c>
      <c r="AI30" s="2">
        <f t="shared" si="15"/>
        <v>3404.9056603773583</v>
      </c>
      <c r="AJ30" s="2" t="str">
        <f t="shared" si="15"/>
        <v>N.A.</v>
      </c>
      <c r="AK30" s="2">
        <f t="shared" si="15"/>
        <v>2298.1247713135754</v>
      </c>
      <c r="AL30" s="2">
        <f t="shared" si="15"/>
        <v>531.83901710873829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1259.9485410506825</v>
      </c>
      <c r="AQ30" s="13">
        <f t="shared" si="15"/>
        <v>2574.6506892230582</v>
      </c>
      <c r="AR30" s="14">
        <f t="shared" si="15"/>
        <v>1374.3733333333332</v>
      </c>
    </row>
    <row r="31" spans="1:44" ht="15" customHeight="1" thickBot="1" x14ac:dyDescent="0.3">
      <c r="A31" s="4" t="s">
        <v>16</v>
      </c>
      <c r="B31" s="2">
        <v>394637805.00000072</v>
      </c>
      <c r="C31" s="2">
        <v>1199689439.0000007</v>
      </c>
      <c r="D31" s="2">
        <v>159105416.99999985</v>
      </c>
      <c r="E31" s="2">
        <v>39510900.000000007</v>
      </c>
      <c r="F31" s="2">
        <v>59944951.999999985</v>
      </c>
      <c r="G31" s="2">
        <v>109479705.00000001</v>
      </c>
      <c r="H31" s="2">
        <v>156070886.00000018</v>
      </c>
      <c r="I31" s="2">
        <v>41162159.999999993</v>
      </c>
      <c r="J31" s="2">
        <v>0</v>
      </c>
      <c r="K31" s="2"/>
      <c r="L31" s="1">
        <f t="shared" ref="L31" si="21">B31+D31+F31+H31+J31</f>
        <v>769759060.00000072</v>
      </c>
      <c r="M31" s="13">
        <f t="shared" ref="M31" si="22">C31+E31+G31+I31+K31</f>
        <v>1389842204.0000007</v>
      </c>
      <c r="N31" s="17">
        <f t="shared" ref="N31" si="23">L31+M31</f>
        <v>2159601264.0000014</v>
      </c>
      <c r="P31" s="4" t="s">
        <v>16</v>
      </c>
      <c r="Q31" s="2">
        <v>93862</v>
      </c>
      <c r="R31" s="2">
        <v>187642</v>
      </c>
      <c r="S31" s="2">
        <v>36575</v>
      </c>
      <c r="T31" s="2">
        <v>4518</v>
      </c>
      <c r="U31" s="2">
        <v>9468</v>
      </c>
      <c r="V31" s="2">
        <v>12968</v>
      </c>
      <c r="W31" s="2">
        <v>49503</v>
      </c>
      <c r="X31" s="2">
        <v>6570</v>
      </c>
      <c r="Y31" s="2">
        <v>11303</v>
      </c>
      <c r="Z31" s="2">
        <v>0</v>
      </c>
      <c r="AA31" s="1">
        <f t="shared" ref="AA31" si="24">Q31+S31+U31+W31+Y31</f>
        <v>200711</v>
      </c>
      <c r="AB31" s="13">
        <f t="shared" ref="AB31" si="25">R31+T31+V31+X31+Z31</f>
        <v>211698</v>
      </c>
      <c r="AC31" s="14">
        <f t="shared" ref="AC31" si="26">AA31+AB31</f>
        <v>412409</v>
      </c>
      <c r="AE31" s="4" t="s">
        <v>16</v>
      </c>
      <c r="AF31" s="2">
        <f t="shared" si="20"/>
        <v>4204.4470073086095</v>
      </c>
      <c r="AG31" s="2">
        <f t="shared" si="15"/>
        <v>6393.5016627407549</v>
      </c>
      <c r="AH31" s="2">
        <f t="shared" si="15"/>
        <v>4350.1139302802421</v>
      </c>
      <c r="AI31" s="2">
        <f t="shared" si="15"/>
        <v>8745.2191235059781</v>
      </c>
      <c r="AJ31" s="2">
        <f t="shared" si="15"/>
        <v>6331.3215040135174</v>
      </c>
      <c r="AK31" s="2">
        <f t="shared" si="15"/>
        <v>8442.2968075262197</v>
      </c>
      <c r="AL31" s="2">
        <f t="shared" si="15"/>
        <v>3152.7561157909659</v>
      </c>
      <c r="AM31" s="2">
        <f t="shared" si="15"/>
        <v>6265.1689497716879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3835.1613015729117</v>
      </c>
      <c r="AQ31" s="13">
        <f t="shared" ref="AQ31" si="28">IFERROR(M31/AB31, "N.A.")</f>
        <v>6565.2117828227038</v>
      </c>
      <c r="AR31" s="14">
        <f t="shared" ref="AR31" si="29">IFERROR(N31/AC31, "N.A.")</f>
        <v>5236.5522187925126</v>
      </c>
    </row>
    <row r="32" spans="1:44" ht="15" customHeight="1" thickBot="1" x14ac:dyDescent="0.3">
      <c r="A32" s="5" t="s">
        <v>0</v>
      </c>
      <c r="B32" s="24">
        <f>B31+C31</f>
        <v>1594327244.0000014</v>
      </c>
      <c r="C32" s="26"/>
      <c r="D32" s="24">
        <f>D31+E31</f>
        <v>198616316.99999985</v>
      </c>
      <c r="E32" s="26"/>
      <c r="F32" s="24">
        <f>F31+G31</f>
        <v>169424657</v>
      </c>
      <c r="G32" s="26"/>
      <c r="H32" s="24">
        <f>H31+I31</f>
        <v>197233046.00000018</v>
      </c>
      <c r="I32" s="26"/>
      <c r="J32" s="24">
        <f>J31+K31</f>
        <v>0</v>
      </c>
      <c r="K32" s="26"/>
      <c r="L32" s="24">
        <f>L31+M31</f>
        <v>2159601264.0000014</v>
      </c>
      <c r="M32" s="25"/>
      <c r="N32" s="18">
        <f>B32+D32+F32+H32+J32</f>
        <v>2159601264.0000014</v>
      </c>
      <c r="P32" s="5" t="s">
        <v>0</v>
      </c>
      <c r="Q32" s="24">
        <f>Q31+R31</f>
        <v>281504</v>
      </c>
      <c r="R32" s="26"/>
      <c r="S32" s="24">
        <f>S31+T31</f>
        <v>41093</v>
      </c>
      <c r="T32" s="26"/>
      <c r="U32" s="24">
        <f>U31+V31</f>
        <v>22436</v>
      </c>
      <c r="V32" s="26"/>
      <c r="W32" s="24">
        <f>W31+X31</f>
        <v>56073</v>
      </c>
      <c r="X32" s="26"/>
      <c r="Y32" s="24">
        <f>Y31+Z31</f>
        <v>11303</v>
      </c>
      <c r="Z32" s="26"/>
      <c r="AA32" s="24">
        <f>AA31+AB31</f>
        <v>412409</v>
      </c>
      <c r="AB32" s="26"/>
      <c r="AC32" s="19">
        <f>Q32+S32+U32+W32+Y32</f>
        <v>412409</v>
      </c>
      <c r="AE32" s="5" t="s">
        <v>0</v>
      </c>
      <c r="AF32" s="27">
        <f>IFERROR(B32/Q32,"N.A.")</f>
        <v>5663.6042258724619</v>
      </c>
      <c r="AG32" s="28"/>
      <c r="AH32" s="27">
        <f>IFERROR(D32/S32,"N.A.")</f>
        <v>4833.3369917017462</v>
      </c>
      <c r="AI32" s="28"/>
      <c r="AJ32" s="27">
        <f>IFERROR(F32/U32,"N.A.")</f>
        <v>7551.4644767338204</v>
      </c>
      <c r="AK32" s="28"/>
      <c r="AL32" s="27">
        <f>IFERROR(H32/W32,"N.A.")</f>
        <v>3517.4334528204336</v>
      </c>
      <c r="AM32" s="28"/>
      <c r="AN32" s="27">
        <f>IFERROR(J32/Y32,"N.A.")</f>
        <v>0</v>
      </c>
      <c r="AO32" s="28"/>
      <c r="AP32" s="27">
        <f>IFERROR(L32/AA32,"N.A.")</f>
        <v>5236.5522187925126</v>
      </c>
      <c r="AQ32" s="28"/>
      <c r="AR32" s="16">
        <f>IFERROR(N32/AC32, "N.A.")</f>
        <v>5236.5522187925126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20625527.000000007</v>
      </c>
      <c r="C39" s="2"/>
      <c r="D39" s="2">
        <v>5555550</v>
      </c>
      <c r="E39" s="2"/>
      <c r="F39" s="2">
        <v>12381460</v>
      </c>
      <c r="G39" s="2"/>
      <c r="H39" s="2">
        <v>83054072.999999985</v>
      </c>
      <c r="I39" s="2"/>
      <c r="J39" s="2">
        <v>0</v>
      </c>
      <c r="K39" s="2"/>
      <c r="L39" s="1">
        <f>B39+D39+F39+H39+J39</f>
        <v>121616610</v>
      </c>
      <c r="M39" s="13">
        <f>C39+E39+G39+I39+K39</f>
        <v>0</v>
      </c>
      <c r="N39" s="14">
        <f>L39+M39</f>
        <v>121616610</v>
      </c>
      <c r="P39" s="3" t="s">
        <v>12</v>
      </c>
      <c r="Q39" s="2">
        <v>8500</v>
      </c>
      <c r="R39" s="2">
        <v>0</v>
      </c>
      <c r="S39" s="2">
        <v>1728</v>
      </c>
      <c r="T39" s="2">
        <v>0</v>
      </c>
      <c r="U39" s="2">
        <v>2422</v>
      </c>
      <c r="V39" s="2">
        <v>0</v>
      </c>
      <c r="W39" s="2">
        <v>42223</v>
      </c>
      <c r="X39" s="2">
        <v>0</v>
      </c>
      <c r="Y39" s="2">
        <v>7857</v>
      </c>
      <c r="Z39" s="2">
        <v>0</v>
      </c>
      <c r="AA39" s="1">
        <f>Q39+S39+U39+W39+Y39</f>
        <v>62730</v>
      </c>
      <c r="AB39" s="13">
        <f>R39+T39+V39+X39+Z39</f>
        <v>0</v>
      </c>
      <c r="AC39" s="14">
        <f>AA39+AB39</f>
        <v>62730</v>
      </c>
      <c r="AE39" s="3" t="s">
        <v>12</v>
      </c>
      <c r="AF39" s="2">
        <f>IFERROR(B39/Q39, "N.A.")</f>
        <v>2426.532588235295</v>
      </c>
      <c r="AG39" s="2" t="str">
        <f t="shared" ref="AG39:AR43" si="30">IFERROR(C39/R39, "N.A.")</f>
        <v>N.A.</v>
      </c>
      <c r="AH39" s="2">
        <f t="shared" si="30"/>
        <v>3215.0173611111113</v>
      </c>
      <c r="AI39" s="2" t="str">
        <f t="shared" si="30"/>
        <v>N.A.</v>
      </c>
      <c r="AJ39" s="2">
        <f t="shared" si="30"/>
        <v>5112.0809248554915</v>
      </c>
      <c r="AK39" s="2" t="str">
        <f t="shared" si="30"/>
        <v>N.A.</v>
      </c>
      <c r="AL39" s="2">
        <f t="shared" si="30"/>
        <v>1967.0339151647204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1938.7312290769967</v>
      </c>
      <c r="AQ39" s="13" t="str">
        <f t="shared" si="30"/>
        <v>N.A.</v>
      </c>
      <c r="AR39" s="14">
        <f t="shared" si="30"/>
        <v>1938.7312290769967</v>
      </c>
    </row>
    <row r="40" spans="1:44" ht="15" customHeight="1" thickBot="1" x14ac:dyDescent="0.3">
      <c r="A40" s="3" t="s">
        <v>13</v>
      </c>
      <c r="B40" s="2">
        <v>84822852.000000015</v>
      </c>
      <c r="C40" s="2">
        <v>4840103</v>
      </c>
      <c r="D40" s="2">
        <v>1182414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86005266.000000015</v>
      </c>
      <c r="M40" s="13">
        <f t="shared" si="31"/>
        <v>4840103</v>
      </c>
      <c r="N40" s="14">
        <f t="shared" ref="N40:N42" si="32">L40+M40</f>
        <v>90845369.000000015</v>
      </c>
      <c r="P40" s="3" t="s">
        <v>13</v>
      </c>
      <c r="Q40" s="2">
        <v>28400</v>
      </c>
      <c r="R40" s="2">
        <v>1463</v>
      </c>
      <c r="S40" s="2">
        <v>955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29355</v>
      </c>
      <c r="AB40" s="13">
        <f t="shared" si="33"/>
        <v>1463</v>
      </c>
      <c r="AC40" s="14">
        <f t="shared" ref="AC40:AC42" si="34">AA40+AB40</f>
        <v>30818</v>
      </c>
      <c r="AE40" s="3" t="s">
        <v>13</v>
      </c>
      <c r="AF40" s="2">
        <f t="shared" ref="AF40:AF43" si="35">IFERROR(B40/Q40, "N.A.")</f>
        <v>2986.720140845071</v>
      </c>
      <c r="AG40" s="2">
        <f t="shared" si="30"/>
        <v>3308.3410799726589</v>
      </c>
      <c r="AH40" s="2">
        <f t="shared" si="30"/>
        <v>1238.1298429319372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2929.8336228921826</v>
      </c>
      <c r="AQ40" s="13">
        <f t="shared" si="30"/>
        <v>3308.3410799726589</v>
      </c>
      <c r="AR40" s="14">
        <f t="shared" si="30"/>
        <v>2947.802225971835</v>
      </c>
    </row>
    <row r="41" spans="1:44" ht="15" customHeight="1" thickBot="1" x14ac:dyDescent="0.3">
      <c r="A41" s="3" t="s">
        <v>14</v>
      </c>
      <c r="B41" s="2">
        <v>124679666.00000001</v>
      </c>
      <c r="C41" s="2">
        <v>706060816.99999988</v>
      </c>
      <c r="D41" s="2">
        <v>31740297.000000004</v>
      </c>
      <c r="E41" s="2">
        <v>5903399.9999999991</v>
      </c>
      <c r="F41" s="2"/>
      <c r="G41" s="2">
        <v>46557450</v>
      </c>
      <c r="H41" s="2"/>
      <c r="I41" s="2">
        <v>25471809.999999993</v>
      </c>
      <c r="J41" s="2">
        <v>0</v>
      </c>
      <c r="K41" s="2"/>
      <c r="L41" s="1">
        <f t="shared" si="31"/>
        <v>156419963.00000003</v>
      </c>
      <c r="M41" s="13">
        <f t="shared" si="31"/>
        <v>783993476.99999988</v>
      </c>
      <c r="N41" s="14">
        <f t="shared" si="32"/>
        <v>940413439.99999988</v>
      </c>
      <c r="P41" s="3" t="s">
        <v>14</v>
      </c>
      <c r="Q41" s="2">
        <v>35830</v>
      </c>
      <c r="R41" s="2">
        <v>116319</v>
      </c>
      <c r="S41" s="2">
        <v>6903</v>
      </c>
      <c r="T41" s="2">
        <v>1482</v>
      </c>
      <c r="U41" s="2">
        <v>0</v>
      </c>
      <c r="V41" s="2">
        <v>5280</v>
      </c>
      <c r="W41" s="2">
        <v>0</v>
      </c>
      <c r="X41" s="2">
        <v>5966</v>
      </c>
      <c r="Y41" s="2">
        <v>6813</v>
      </c>
      <c r="Z41" s="2">
        <v>0</v>
      </c>
      <c r="AA41" s="1">
        <f t="shared" si="33"/>
        <v>49546</v>
      </c>
      <c r="AB41" s="13">
        <f t="shared" si="33"/>
        <v>129047</v>
      </c>
      <c r="AC41" s="14">
        <f t="shared" si="34"/>
        <v>178593</v>
      </c>
      <c r="AE41" s="3" t="s">
        <v>14</v>
      </c>
      <c r="AF41" s="2">
        <f t="shared" si="35"/>
        <v>3479.7562377895624</v>
      </c>
      <c r="AG41" s="2">
        <f t="shared" si="30"/>
        <v>6070.0385749533598</v>
      </c>
      <c r="AH41" s="2">
        <f t="shared" si="30"/>
        <v>4598.0438939591486</v>
      </c>
      <c r="AI41" s="2">
        <f t="shared" si="30"/>
        <v>3983.4008097165984</v>
      </c>
      <c r="AJ41" s="2" t="str">
        <f t="shared" si="30"/>
        <v>N.A.</v>
      </c>
      <c r="AK41" s="2">
        <f t="shared" si="30"/>
        <v>8817.698863636364</v>
      </c>
      <c r="AL41" s="2" t="str">
        <f t="shared" si="30"/>
        <v>N.A.</v>
      </c>
      <c r="AM41" s="2">
        <f t="shared" si="30"/>
        <v>4269.495474354675</v>
      </c>
      <c r="AN41" s="2">
        <f t="shared" si="30"/>
        <v>0</v>
      </c>
      <c r="AO41" s="2" t="str">
        <f t="shared" si="30"/>
        <v>N.A.</v>
      </c>
      <c r="AP41" s="15">
        <f t="shared" si="30"/>
        <v>3157.0654139587459</v>
      </c>
      <c r="AQ41" s="13">
        <f t="shared" si="30"/>
        <v>6075.2553488263957</v>
      </c>
      <c r="AR41" s="14">
        <f t="shared" si="30"/>
        <v>5265.6791699562682</v>
      </c>
    </row>
    <row r="42" spans="1:44" ht="15" customHeight="1" thickBot="1" x14ac:dyDescent="0.3">
      <c r="A42" s="3" t="s">
        <v>15</v>
      </c>
      <c r="B42" s="2">
        <v>0</v>
      </c>
      <c r="C42" s="2"/>
      <c r="D42" s="2"/>
      <c r="E42" s="2"/>
      <c r="F42" s="2"/>
      <c r="G42" s="2"/>
      <c r="H42" s="2">
        <v>402609.99999999994</v>
      </c>
      <c r="I42" s="2"/>
      <c r="J42" s="2">
        <v>0</v>
      </c>
      <c r="K42" s="2"/>
      <c r="L42" s="1">
        <f t="shared" si="31"/>
        <v>402609.99999999994</v>
      </c>
      <c r="M42" s="13">
        <f t="shared" si="31"/>
        <v>0</v>
      </c>
      <c r="N42" s="14">
        <f t="shared" si="32"/>
        <v>402609.99999999994</v>
      </c>
      <c r="P42" s="3" t="s">
        <v>15</v>
      </c>
      <c r="Q42" s="2">
        <v>77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653</v>
      </c>
      <c r="X42" s="2">
        <v>0</v>
      </c>
      <c r="Y42" s="2">
        <v>1169</v>
      </c>
      <c r="Z42" s="2">
        <v>0</v>
      </c>
      <c r="AA42" s="1">
        <f t="shared" si="33"/>
        <v>1899</v>
      </c>
      <c r="AB42" s="13">
        <f t="shared" si="33"/>
        <v>0</v>
      </c>
      <c r="AC42" s="14">
        <f t="shared" si="34"/>
        <v>1899</v>
      </c>
      <c r="AE42" s="3" t="s">
        <v>15</v>
      </c>
      <c r="AF42" s="2">
        <f t="shared" si="35"/>
        <v>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616.55436447166915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212.01158504476038</v>
      </c>
      <c r="AQ42" s="13" t="str">
        <f t="shared" si="30"/>
        <v>N.A.</v>
      </c>
      <c r="AR42" s="14">
        <f t="shared" si="30"/>
        <v>212.01158504476038</v>
      </c>
    </row>
    <row r="43" spans="1:44" ht="15" customHeight="1" thickBot="1" x14ac:dyDescent="0.3">
      <c r="A43" s="4" t="s">
        <v>16</v>
      </c>
      <c r="B43" s="2">
        <v>230128044.99999997</v>
      </c>
      <c r="C43" s="2">
        <v>710900919.99999976</v>
      </c>
      <c r="D43" s="2">
        <v>38478261.000000007</v>
      </c>
      <c r="E43" s="2">
        <v>5903399.9999999991</v>
      </c>
      <c r="F43" s="2">
        <v>12381460</v>
      </c>
      <c r="G43" s="2">
        <v>46557450</v>
      </c>
      <c r="H43" s="2">
        <v>83456683.000000015</v>
      </c>
      <c r="I43" s="2">
        <v>25471809.999999993</v>
      </c>
      <c r="J43" s="2">
        <v>0</v>
      </c>
      <c r="K43" s="2"/>
      <c r="L43" s="1">
        <f t="shared" ref="L43" si="36">B43+D43+F43+H43+J43</f>
        <v>364444449</v>
      </c>
      <c r="M43" s="13">
        <f t="shared" ref="M43" si="37">C43+E43+G43+I43+K43</f>
        <v>788833579.99999976</v>
      </c>
      <c r="N43" s="17">
        <f t="shared" ref="N43" si="38">L43+M43</f>
        <v>1153278028.9999998</v>
      </c>
      <c r="P43" s="4" t="s">
        <v>16</v>
      </c>
      <c r="Q43" s="2">
        <v>72807</v>
      </c>
      <c r="R43" s="2">
        <v>117782</v>
      </c>
      <c r="S43" s="2">
        <v>9586</v>
      </c>
      <c r="T43" s="2">
        <v>1482</v>
      </c>
      <c r="U43" s="2">
        <v>2422</v>
      </c>
      <c r="V43" s="2">
        <v>5280</v>
      </c>
      <c r="W43" s="2">
        <v>42876</v>
      </c>
      <c r="X43" s="2">
        <v>5966</v>
      </c>
      <c r="Y43" s="2">
        <v>15839</v>
      </c>
      <c r="Z43" s="2">
        <v>0</v>
      </c>
      <c r="AA43" s="1">
        <f t="shared" ref="AA43" si="39">Q43+S43+U43+W43+Y43</f>
        <v>143530</v>
      </c>
      <c r="AB43" s="13">
        <f t="shared" ref="AB43" si="40">R43+T43+V43+X43+Z43</f>
        <v>130510</v>
      </c>
      <c r="AC43" s="17">
        <f t="shared" ref="AC43" si="41">AA43+AB43</f>
        <v>274040</v>
      </c>
      <c r="AE43" s="4" t="s">
        <v>16</v>
      </c>
      <c r="AF43" s="2">
        <f t="shared" si="35"/>
        <v>3160.7955965772517</v>
      </c>
      <c r="AG43" s="2">
        <f t="shared" si="30"/>
        <v>6035.7348321475247</v>
      </c>
      <c r="AH43" s="2">
        <f t="shared" si="30"/>
        <v>4014.0059461715009</v>
      </c>
      <c r="AI43" s="2">
        <f t="shared" si="30"/>
        <v>3983.4008097165984</v>
      </c>
      <c r="AJ43" s="2">
        <f t="shared" si="30"/>
        <v>5112.0809248554915</v>
      </c>
      <c r="AK43" s="2">
        <f t="shared" si="30"/>
        <v>8817.698863636364</v>
      </c>
      <c r="AL43" s="2">
        <f t="shared" si="30"/>
        <v>1946.4661582237152</v>
      </c>
      <c r="AM43" s="2">
        <f t="shared" si="30"/>
        <v>4269.495474354675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2539.1517383125479</v>
      </c>
      <c r="AQ43" s="13">
        <f t="shared" ref="AQ43" si="43">IFERROR(M43/AB43, "N.A.")</f>
        <v>6044.2386024059442</v>
      </c>
      <c r="AR43" s="14">
        <f t="shared" ref="AR43" si="44">IFERROR(N43/AC43, "N.A.")</f>
        <v>4208.4295321850814</v>
      </c>
    </row>
    <row r="44" spans="1:44" ht="15" customHeight="1" thickBot="1" x14ac:dyDescent="0.3">
      <c r="A44" s="5" t="s">
        <v>0</v>
      </c>
      <c r="B44" s="24">
        <f>B43+C43</f>
        <v>941028964.99999976</v>
      </c>
      <c r="C44" s="26"/>
      <c r="D44" s="24">
        <f>D43+E43</f>
        <v>44381661.000000007</v>
      </c>
      <c r="E44" s="26"/>
      <c r="F44" s="24">
        <f>F43+G43</f>
        <v>58938910</v>
      </c>
      <c r="G44" s="26"/>
      <c r="H44" s="24">
        <f>H43+I43</f>
        <v>108928493</v>
      </c>
      <c r="I44" s="26"/>
      <c r="J44" s="24">
        <f>J43+K43</f>
        <v>0</v>
      </c>
      <c r="K44" s="26"/>
      <c r="L44" s="24">
        <f>L43+M43</f>
        <v>1153278028.9999998</v>
      </c>
      <c r="M44" s="25"/>
      <c r="N44" s="18">
        <f>B44+D44+F44+H44+J44</f>
        <v>1153278028.9999998</v>
      </c>
      <c r="P44" s="5" t="s">
        <v>0</v>
      </c>
      <c r="Q44" s="24">
        <f>Q43+R43</f>
        <v>190589</v>
      </c>
      <c r="R44" s="26"/>
      <c r="S44" s="24">
        <f>S43+T43</f>
        <v>11068</v>
      </c>
      <c r="T44" s="26"/>
      <c r="U44" s="24">
        <f>U43+V43</f>
        <v>7702</v>
      </c>
      <c r="V44" s="26"/>
      <c r="W44" s="24">
        <f>W43+X43</f>
        <v>48842</v>
      </c>
      <c r="X44" s="26"/>
      <c r="Y44" s="24">
        <f>Y43+Z43</f>
        <v>15839</v>
      </c>
      <c r="Z44" s="26"/>
      <c r="AA44" s="24">
        <f>AA43+AB43</f>
        <v>274040</v>
      </c>
      <c r="AB44" s="25"/>
      <c r="AC44" s="18">
        <f>Q44+S44+U44+W44+Y44</f>
        <v>274040</v>
      </c>
      <c r="AE44" s="5" t="s">
        <v>0</v>
      </c>
      <c r="AF44" s="27">
        <f>IFERROR(B44/Q44,"N.A.")</f>
        <v>4937.4778449962996</v>
      </c>
      <c r="AG44" s="28"/>
      <c r="AH44" s="27">
        <f>IFERROR(D44/S44,"N.A.")</f>
        <v>4009.9079327791837</v>
      </c>
      <c r="AI44" s="28"/>
      <c r="AJ44" s="27">
        <f>IFERROR(F44/U44,"N.A.")</f>
        <v>7652.4162555180474</v>
      </c>
      <c r="AK44" s="28"/>
      <c r="AL44" s="27">
        <f>IFERROR(H44/W44,"N.A.")</f>
        <v>2230.2217968142172</v>
      </c>
      <c r="AM44" s="28"/>
      <c r="AN44" s="27">
        <f>IFERROR(J44/Y44,"N.A.")</f>
        <v>0</v>
      </c>
      <c r="AO44" s="28"/>
      <c r="AP44" s="27">
        <f>IFERROR(L44/AA44,"N.A.")</f>
        <v>4208.4295321850814</v>
      </c>
      <c r="AQ44" s="28"/>
      <c r="AR44" s="16">
        <f>IFERROR(N44/AC44, "N.A.")</f>
        <v>4208.4295321850814</v>
      </c>
    </row>
  </sheetData>
  <mergeCells count="144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7638949.9999999991</v>
      </c>
      <c r="C15" s="2"/>
      <c r="D15" s="2">
        <v>4606020</v>
      </c>
      <c r="E15" s="2"/>
      <c r="F15" s="2">
        <v>2277925</v>
      </c>
      <c r="G15" s="2"/>
      <c r="H15" s="2">
        <v>10600842</v>
      </c>
      <c r="I15" s="2"/>
      <c r="J15" s="2">
        <v>0</v>
      </c>
      <c r="K15" s="2"/>
      <c r="L15" s="1">
        <f>B15+D15+F15+H15+J15</f>
        <v>25123737</v>
      </c>
      <c r="M15" s="13">
        <f>C15+E15+G15+I15+K15</f>
        <v>0</v>
      </c>
      <c r="N15" s="14">
        <f>L15+M15</f>
        <v>25123737</v>
      </c>
      <c r="P15" s="3" t="s">
        <v>12</v>
      </c>
      <c r="Q15" s="2">
        <v>2230</v>
      </c>
      <c r="R15" s="2">
        <v>0</v>
      </c>
      <c r="S15" s="2">
        <v>1200</v>
      </c>
      <c r="T15" s="2">
        <v>0</v>
      </c>
      <c r="U15" s="2">
        <v>503</v>
      </c>
      <c r="V15" s="2">
        <v>0</v>
      </c>
      <c r="W15" s="2">
        <v>4333</v>
      </c>
      <c r="X15" s="2">
        <v>0</v>
      </c>
      <c r="Y15" s="2">
        <v>910</v>
      </c>
      <c r="Z15" s="2">
        <v>0</v>
      </c>
      <c r="AA15" s="1">
        <f>Q15+S15+U15+W15+Y15</f>
        <v>9176</v>
      </c>
      <c r="AB15" s="13">
        <f>R15+T15+V15+X15+Z15</f>
        <v>0</v>
      </c>
      <c r="AC15" s="14">
        <f>AA15+AB15</f>
        <v>9176</v>
      </c>
      <c r="AE15" s="3" t="s">
        <v>12</v>
      </c>
      <c r="AF15" s="2">
        <f>IFERROR(B15/Q15, "N.A.")</f>
        <v>3425.538116591928</v>
      </c>
      <c r="AG15" s="2" t="str">
        <f t="shared" ref="AG15:AR19" si="0">IFERROR(C15/R15, "N.A.")</f>
        <v>N.A.</v>
      </c>
      <c r="AH15" s="2">
        <f t="shared" si="0"/>
        <v>3838.35</v>
      </c>
      <c r="AI15" s="2" t="str">
        <f t="shared" si="0"/>
        <v>N.A.</v>
      </c>
      <c r="AJ15" s="2">
        <f t="shared" si="0"/>
        <v>4528.6779324055669</v>
      </c>
      <c r="AK15" s="2" t="str">
        <f t="shared" si="0"/>
        <v>N.A.</v>
      </c>
      <c r="AL15" s="2">
        <f t="shared" si="0"/>
        <v>2446.5363489499191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2737.9835440278989</v>
      </c>
      <c r="AQ15" s="13" t="str">
        <f t="shared" si="0"/>
        <v>N.A.</v>
      </c>
      <c r="AR15" s="14">
        <f t="shared" si="0"/>
        <v>2737.9835440278989</v>
      </c>
    </row>
    <row r="16" spans="1:44" ht="15" customHeight="1" thickBot="1" x14ac:dyDescent="0.3">
      <c r="A16" s="3" t="s">
        <v>13</v>
      </c>
      <c r="B16" s="2">
        <v>1861120.0000000005</v>
      </c>
      <c r="C16" s="2">
        <v>499200</v>
      </c>
      <c r="D16" s="2">
        <v>425700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2286820.0000000005</v>
      </c>
      <c r="M16" s="13">
        <f t="shared" si="1"/>
        <v>499200</v>
      </c>
      <c r="N16" s="14">
        <f t="shared" ref="N16:N18" si="2">L16+M16</f>
        <v>2786020.0000000005</v>
      </c>
      <c r="P16" s="3" t="s">
        <v>13</v>
      </c>
      <c r="Q16" s="2">
        <v>1330</v>
      </c>
      <c r="R16" s="2">
        <v>312</v>
      </c>
      <c r="S16" s="2">
        <v>198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1528</v>
      </c>
      <c r="AB16" s="13">
        <f t="shared" si="3"/>
        <v>312</v>
      </c>
      <c r="AC16" s="14">
        <f t="shared" ref="AC16:AC18" si="4">AA16+AB16</f>
        <v>1840</v>
      </c>
      <c r="AE16" s="3" t="s">
        <v>13</v>
      </c>
      <c r="AF16" s="2">
        <f t="shared" ref="AF16:AF19" si="5">IFERROR(B16/Q16, "N.A.")</f>
        <v>1399.338345864662</v>
      </c>
      <c r="AG16" s="2">
        <f t="shared" si="0"/>
        <v>1600</v>
      </c>
      <c r="AH16" s="2">
        <f t="shared" si="0"/>
        <v>2150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1496.6099476439795</v>
      </c>
      <c r="AQ16" s="13">
        <f t="shared" si="0"/>
        <v>1600</v>
      </c>
      <c r="AR16" s="14">
        <f t="shared" si="0"/>
        <v>1514.1413043478262</v>
      </c>
    </row>
    <row r="17" spans="1:44" ht="15" customHeight="1" thickBot="1" x14ac:dyDescent="0.3">
      <c r="A17" s="3" t="s">
        <v>14</v>
      </c>
      <c r="B17" s="2">
        <v>23892332.999999996</v>
      </c>
      <c r="C17" s="2">
        <v>106802019.99999994</v>
      </c>
      <c r="D17" s="2">
        <v>2236840</v>
      </c>
      <c r="E17" s="2">
        <v>962940</v>
      </c>
      <c r="F17" s="2"/>
      <c r="G17" s="2">
        <v>7114470</v>
      </c>
      <c r="H17" s="2"/>
      <c r="I17" s="2">
        <v>4121530</v>
      </c>
      <c r="J17" s="2">
        <v>0</v>
      </c>
      <c r="K17" s="2"/>
      <c r="L17" s="1">
        <f t="shared" si="1"/>
        <v>26129172.999999996</v>
      </c>
      <c r="M17" s="13">
        <f t="shared" si="1"/>
        <v>119000959.99999994</v>
      </c>
      <c r="N17" s="14">
        <f t="shared" si="2"/>
        <v>145130132.99999994</v>
      </c>
      <c r="P17" s="3" t="s">
        <v>14</v>
      </c>
      <c r="Q17" s="2">
        <v>6064</v>
      </c>
      <c r="R17" s="2">
        <v>13206</v>
      </c>
      <c r="S17" s="2">
        <v>794</v>
      </c>
      <c r="T17" s="2">
        <v>276</v>
      </c>
      <c r="U17" s="2">
        <v>0</v>
      </c>
      <c r="V17" s="2">
        <v>764</v>
      </c>
      <c r="W17" s="2">
        <v>0</v>
      </c>
      <c r="X17" s="2">
        <v>1395</v>
      </c>
      <c r="Y17" s="2">
        <v>1410</v>
      </c>
      <c r="Z17" s="2">
        <v>0</v>
      </c>
      <c r="AA17" s="1">
        <f t="shared" si="3"/>
        <v>8268</v>
      </c>
      <c r="AB17" s="13">
        <f t="shared" si="3"/>
        <v>15641</v>
      </c>
      <c r="AC17" s="14">
        <f t="shared" si="4"/>
        <v>23909</v>
      </c>
      <c r="AE17" s="3" t="s">
        <v>14</v>
      </c>
      <c r="AF17" s="2">
        <f t="shared" si="5"/>
        <v>3940.0285290237462</v>
      </c>
      <c r="AG17" s="2">
        <f t="shared" si="0"/>
        <v>8087.386036650003</v>
      </c>
      <c r="AH17" s="2">
        <f t="shared" si="0"/>
        <v>2817.1788413098238</v>
      </c>
      <c r="AI17" s="2">
        <f t="shared" si="0"/>
        <v>3488.913043478261</v>
      </c>
      <c r="AJ17" s="2" t="str">
        <f t="shared" si="0"/>
        <v>N.A.</v>
      </c>
      <c r="AK17" s="2">
        <f t="shared" si="0"/>
        <v>9312.133507853403</v>
      </c>
      <c r="AL17" s="2" t="str">
        <f t="shared" si="0"/>
        <v>N.A.</v>
      </c>
      <c r="AM17" s="2">
        <f t="shared" si="0"/>
        <v>2954.5017921146955</v>
      </c>
      <c r="AN17" s="2">
        <f t="shared" si="0"/>
        <v>0</v>
      </c>
      <c r="AO17" s="2" t="str">
        <f t="shared" si="0"/>
        <v>N.A.</v>
      </c>
      <c r="AP17" s="15">
        <f t="shared" si="0"/>
        <v>3160.2773343009189</v>
      </c>
      <c r="AQ17" s="13">
        <f t="shared" si="0"/>
        <v>7608.2705709353586</v>
      </c>
      <c r="AR17" s="14">
        <f t="shared" si="0"/>
        <v>6070.1046886109807</v>
      </c>
    </row>
    <row r="18" spans="1:44" ht="15" customHeight="1" thickBot="1" x14ac:dyDescent="0.3">
      <c r="A18" s="3" t="s">
        <v>15</v>
      </c>
      <c r="B18" s="2">
        <v>333895</v>
      </c>
      <c r="C18" s="2"/>
      <c r="D18" s="2">
        <v>37668</v>
      </c>
      <c r="E18" s="2"/>
      <c r="F18" s="2"/>
      <c r="G18" s="2">
        <v>533630</v>
      </c>
      <c r="H18" s="2">
        <v>1184907.0000000005</v>
      </c>
      <c r="I18" s="2"/>
      <c r="J18" s="2">
        <v>0</v>
      </c>
      <c r="K18" s="2"/>
      <c r="L18" s="1">
        <f t="shared" si="1"/>
        <v>1556470.0000000005</v>
      </c>
      <c r="M18" s="13">
        <f t="shared" si="1"/>
        <v>533630</v>
      </c>
      <c r="N18" s="14">
        <f t="shared" si="2"/>
        <v>2090100.0000000005</v>
      </c>
      <c r="P18" s="3" t="s">
        <v>15</v>
      </c>
      <c r="Q18" s="2">
        <v>271</v>
      </c>
      <c r="R18" s="2">
        <v>0</v>
      </c>
      <c r="S18" s="2">
        <v>73</v>
      </c>
      <c r="T18" s="2">
        <v>0</v>
      </c>
      <c r="U18" s="2">
        <v>0</v>
      </c>
      <c r="V18" s="2">
        <v>146</v>
      </c>
      <c r="W18" s="2">
        <v>4315</v>
      </c>
      <c r="X18" s="2">
        <v>0</v>
      </c>
      <c r="Y18" s="2">
        <v>1602</v>
      </c>
      <c r="Z18" s="2">
        <v>0</v>
      </c>
      <c r="AA18" s="1">
        <f t="shared" si="3"/>
        <v>6261</v>
      </c>
      <c r="AB18" s="13">
        <f t="shared" si="3"/>
        <v>146</v>
      </c>
      <c r="AC18" s="17">
        <f t="shared" si="4"/>
        <v>6407</v>
      </c>
      <c r="AE18" s="3" t="s">
        <v>15</v>
      </c>
      <c r="AF18" s="2">
        <f t="shared" si="5"/>
        <v>1232.0848708487085</v>
      </c>
      <c r="AG18" s="2" t="str">
        <f t="shared" si="0"/>
        <v>N.A.</v>
      </c>
      <c r="AH18" s="2">
        <f t="shared" si="0"/>
        <v>516</v>
      </c>
      <c r="AI18" s="2" t="str">
        <f t="shared" si="0"/>
        <v>N.A.</v>
      </c>
      <c r="AJ18" s="2" t="str">
        <f t="shared" si="0"/>
        <v>N.A.</v>
      </c>
      <c r="AK18" s="2">
        <f t="shared" si="0"/>
        <v>3655</v>
      </c>
      <c r="AL18" s="2">
        <f t="shared" si="0"/>
        <v>274.60185399768261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248.5976681041368</v>
      </c>
      <c r="AQ18" s="13">
        <f t="shared" si="0"/>
        <v>3655</v>
      </c>
      <c r="AR18" s="14">
        <f t="shared" si="0"/>
        <v>326.22132043077892</v>
      </c>
    </row>
    <row r="19" spans="1:44" ht="15" customHeight="1" thickBot="1" x14ac:dyDescent="0.3">
      <c r="A19" s="4" t="s">
        <v>16</v>
      </c>
      <c r="B19" s="2">
        <v>33726298</v>
      </c>
      <c r="C19" s="2">
        <v>107301219.99999997</v>
      </c>
      <c r="D19" s="2">
        <v>7306228.0000000009</v>
      </c>
      <c r="E19" s="2">
        <v>962940</v>
      </c>
      <c r="F19" s="2">
        <v>2277925</v>
      </c>
      <c r="G19" s="2">
        <v>7648100</v>
      </c>
      <c r="H19" s="2">
        <v>11785749.000000002</v>
      </c>
      <c r="I19" s="2">
        <v>4121530</v>
      </c>
      <c r="J19" s="2">
        <v>0</v>
      </c>
      <c r="K19" s="2"/>
      <c r="L19" s="1">
        <f t="shared" ref="L19" si="6">B19+D19+F19+H19+J19</f>
        <v>55096200</v>
      </c>
      <c r="M19" s="13">
        <f t="shared" ref="M19" si="7">C19+E19+G19+I19+K19</f>
        <v>120033789.99999997</v>
      </c>
      <c r="N19" s="17">
        <f t="shared" ref="N19" si="8">L19+M19</f>
        <v>175129989.99999997</v>
      </c>
      <c r="P19" s="4" t="s">
        <v>16</v>
      </c>
      <c r="Q19" s="2">
        <v>9895</v>
      </c>
      <c r="R19" s="2">
        <v>13518</v>
      </c>
      <c r="S19" s="2">
        <v>2265</v>
      </c>
      <c r="T19" s="2">
        <v>276</v>
      </c>
      <c r="U19" s="2">
        <v>503</v>
      </c>
      <c r="V19" s="2">
        <v>910</v>
      </c>
      <c r="W19" s="2">
        <v>8648</v>
      </c>
      <c r="X19" s="2">
        <v>1395</v>
      </c>
      <c r="Y19" s="2">
        <v>3922</v>
      </c>
      <c r="Z19" s="2">
        <v>0</v>
      </c>
      <c r="AA19" s="1">
        <f t="shared" ref="AA19" si="9">Q19+S19+U19+W19+Y19</f>
        <v>25233</v>
      </c>
      <c r="AB19" s="13">
        <f t="shared" ref="AB19" si="10">R19+T19+V19+X19+Z19</f>
        <v>16099</v>
      </c>
      <c r="AC19" s="14">
        <f t="shared" ref="AC19" si="11">AA19+AB19</f>
        <v>41332</v>
      </c>
      <c r="AE19" s="4" t="s">
        <v>16</v>
      </c>
      <c r="AF19" s="2">
        <f t="shared" si="5"/>
        <v>3408.4181910055586</v>
      </c>
      <c r="AG19" s="2">
        <f t="shared" si="0"/>
        <v>7937.6549785471198</v>
      </c>
      <c r="AH19" s="2">
        <f t="shared" si="0"/>
        <v>3225.707726269316</v>
      </c>
      <c r="AI19" s="2">
        <f t="shared" si="0"/>
        <v>3488.913043478261</v>
      </c>
      <c r="AJ19" s="2">
        <f t="shared" si="0"/>
        <v>4528.6779324055669</v>
      </c>
      <c r="AK19" s="2">
        <f t="shared" si="0"/>
        <v>8404.5054945054944</v>
      </c>
      <c r="AL19" s="2">
        <f t="shared" si="0"/>
        <v>1362.8294403330251</v>
      </c>
      <c r="AM19" s="2">
        <f t="shared" si="0"/>
        <v>2954.5017921146955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2183.4978004993459</v>
      </c>
      <c r="AQ19" s="13">
        <f t="shared" ref="AQ19" si="13">IFERROR(M19/AB19, "N.A.")</f>
        <v>7455.9780110565853</v>
      </c>
      <c r="AR19" s="14">
        <f t="shared" ref="AR19" si="14">IFERROR(N19/AC19, "N.A.")</f>
        <v>4237.1525694377233</v>
      </c>
    </row>
    <row r="20" spans="1:44" ht="15" customHeight="1" thickBot="1" x14ac:dyDescent="0.3">
      <c r="A20" s="5" t="s">
        <v>0</v>
      </c>
      <c r="B20" s="24">
        <f>B19+C19</f>
        <v>141027517.99999997</v>
      </c>
      <c r="C20" s="26"/>
      <c r="D20" s="24">
        <f>D19+E19</f>
        <v>8269168.0000000009</v>
      </c>
      <c r="E20" s="26"/>
      <c r="F20" s="24">
        <f>F19+G19</f>
        <v>9926025</v>
      </c>
      <c r="G20" s="26"/>
      <c r="H20" s="24">
        <f>H19+I19</f>
        <v>15907279.000000002</v>
      </c>
      <c r="I20" s="26"/>
      <c r="J20" s="24">
        <f>J19+K19</f>
        <v>0</v>
      </c>
      <c r="K20" s="26"/>
      <c r="L20" s="24">
        <f>L19+M19</f>
        <v>175129989.99999997</v>
      </c>
      <c r="M20" s="25"/>
      <c r="N20" s="18">
        <f>B20+D20+F20+H20+J20</f>
        <v>175129989.99999997</v>
      </c>
      <c r="P20" s="5" t="s">
        <v>0</v>
      </c>
      <c r="Q20" s="24">
        <f>Q19+R19</f>
        <v>23413</v>
      </c>
      <c r="R20" s="26"/>
      <c r="S20" s="24">
        <f>S19+T19</f>
        <v>2541</v>
      </c>
      <c r="T20" s="26"/>
      <c r="U20" s="24">
        <f>U19+V19</f>
        <v>1413</v>
      </c>
      <c r="V20" s="26"/>
      <c r="W20" s="24">
        <f>W19+X19</f>
        <v>10043</v>
      </c>
      <c r="X20" s="26"/>
      <c r="Y20" s="24">
        <f>Y19+Z19</f>
        <v>3922</v>
      </c>
      <c r="Z20" s="26"/>
      <c r="AA20" s="24">
        <f>AA19+AB19</f>
        <v>41332</v>
      </c>
      <c r="AB20" s="26"/>
      <c r="AC20" s="19">
        <f>Q20+S20+U20+W20+Y20</f>
        <v>41332</v>
      </c>
      <c r="AE20" s="5" t="s">
        <v>0</v>
      </c>
      <c r="AF20" s="27">
        <f>IFERROR(B20/Q20,"N.A.")</f>
        <v>6023.4706359714673</v>
      </c>
      <c r="AG20" s="28"/>
      <c r="AH20" s="27">
        <f>IFERROR(D20/S20,"N.A.")</f>
        <v>3254.2967335694611</v>
      </c>
      <c r="AI20" s="28"/>
      <c r="AJ20" s="27">
        <f>IFERROR(F20/U20,"N.A.")</f>
        <v>7024.787685774947</v>
      </c>
      <c r="AK20" s="28"/>
      <c r="AL20" s="27">
        <f>IFERROR(H20/W20,"N.A.")</f>
        <v>1583.9170566563778</v>
      </c>
      <c r="AM20" s="28"/>
      <c r="AN20" s="27">
        <f>IFERROR(J20/Y20,"N.A.")</f>
        <v>0</v>
      </c>
      <c r="AO20" s="28"/>
      <c r="AP20" s="27">
        <f>IFERROR(L20/AA20,"N.A.")</f>
        <v>4237.1525694377233</v>
      </c>
      <c r="AQ20" s="28"/>
      <c r="AR20" s="16">
        <f>IFERROR(N20/AC20, "N.A.")</f>
        <v>4237.1525694377233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6631890.0000000009</v>
      </c>
      <c r="C27" s="2"/>
      <c r="D27" s="2">
        <v>4606020</v>
      </c>
      <c r="E27" s="2"/>
      <c r="F27" s="2">
        <v>1737200</v>
      </c>
      <c r="G27" s="2"/>
      <c r="H27" s="2">
        <v>7268377.9999999991</v>
      </c>
      <c r="I27" s="2"/>
      <c r="J27" s="2">
        <v>0</v>
      </c>
      <c r="K27" s="2"/>
      <c r="L27" s="1">
        <f>B27+D27+F27+H27+J27</f>
        <v>20243488</v>
      </c>
      <c r="M27" s="13">
        <f>C27+E27+G27+I27+K27</f>
        <v>0</v>
      </c>
      <c r="N27" s="14">
        <f>L27+M27</f>
        <v>20243488</v>
      </c>
      <c r="P27" s="3" t="s">
        <v>12</v>
      </c>
      <c r="Q27" s="2">
        <v>1716</v>
      </c>
      <c r="R27" s="2">
        <v>0</v>
      </c>
      <c r="S27" s="2">
        <v>1200</v>
      </c>
      <c r="T27" s="2">
        <v>0</v>
      </c>
      <c r="U27" s="2">
        <v>301</v>
      </c>
      <c r="V27" s="2">
        <v>0</v>
      </c>
      <c r="W27" s="2">
        <v>1617</v>
      </c>
      <c r="X27" s="2">
        <v>0</v>
      </c>
      <c r="Y27" s="2">
        <v>353</v>
      </c>
      <c r="Z27" s="2">
        <v>0</v>
      </c>
      <c r="AA27" s="1">
        <f>Q27+S27+U27+W27+Y27</f>
        <v>5187</v>
      </c>
      <c r="AB27" s="13">
        <f>R27+T27+V27+X27+Z27</f>
        <v>0</v>
      </c>
      <c r="AC27" s="14">
        <f>AA27+AB27</f>
        <v>5187</v>
      </c>
      <c r="AE27" s="3" t="s">
        <v>12</v>
      </c>
      <c r="AF27" s="2">
        <f>IFERROR(B27/Q27, "N.A.")</f>
        <v>3864.7377622377626</v>
      </c>
      <c r="AG27" s="2" t="str">
        <f t="shared" ref="AG27:AR31" si="15">IFERROR(C27/R27, "N.A.")</f>
        <v>N.A.</v>
      </c>
      <c r="AH27" s="2">
        <f t="shared" si="15"/>
        <v>3838.35</v>
      </c>
      <c r="AI27" s="2" t="str">
        <f t="shared" si="15"/>
        <v>N.A.</v>
      </c>
      <c r="AJ27" s="2">
        <f t="shared" si="15"/>
        <v>5771.4285714285716</v>
      </c>
      <c r="AK27" s="2" t="str">
        <f t="shared" si="15"/>
        <v>N.A.</v>
      </c>
      <c r="AL27" s="2">
        <f t="shared" si="15"/>
        <v>4494.9771181199749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3902.7352997879316</v>
      </c>
      <c r="AQ27" s="13" t="str">
        <f t="shared" si="15"/>
        <v>N.A.</v>
      </c>
      <c r="AR27" s="14">
        <f t="shared" si="15"/>
        <v>3902.7352997879316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17067312.999999996</v>
      </c>
      <c r="C29" s="2">
        <v>58804802</v>
      </c>
      <c r="D29" s="2">
        <v>1596840.0000000002</v>
      </c>
      <c r="E29" s="2">
        <v>368940</v>
      </c>
      <c r="F29" s="2"/>
      <c r="G29" s="2">
        <v>5790149.9999999991</v>
      </c>
      <c r="H29" s="2"/>
      <c r="I29" s="2">
        <v>1443420</v>
      </c>
      <c r="J29" s="2">
        <v>0</v>
      </c>
      <c r="K29" s="2"/>
      <c r="L29" s="1">
        <f t="shared" si="16"/>
        <v>18664152.999999996</v>
      </c>
      <c r="M29" s="13">
        <f t="shared" si="16"/>
        <v>66407312</v>
      </c>
      <c r="N29" s="14">
        <f t="shared" si="17"/>
        <v>85071465</v>
      </c>
      <c r="P29" s="3" t="s">
        <v>14</v>
      </c>
      <c r="Q29" s="2">
        <v>4032</v>
      </c>
      <c r="R29" s="2">
        <v>7494</v>
      </c>
      <c r="S29" s="2">
        <v>634</v>
      </c>
      <c r="T29" s="2">
        <v>78</v>
      </c>
      <c r="U29" s="2">
        <v>0</v>
      </c>
      <c r="V29" s="2">
        <v>358</v>
      </c>
      <c r="W29" s="2">
        <v>0</v>
      </c>
      <c r="X29" s="2">
        <v>556</v>
      </c>
      <c r="Y29" s="2">
        <v>568</v>
      </c>
      <c r="Z29" s="2">
        <v>0</v>
      </c>
      <c r="AA29" s="1">
        <f t="shared" si="18"/>
        <v>5234</v>
      </c>
      <c r="AB29" s="13">
        <f t="shared" si="18"/>
        <v>8486</v>
      </c>
      <c r="AC29" s="14">
        <f t="shared" si="19"/>
        <v>13720</v>
      </c>
      <c r="AE29" s="3" t="s">
        <v>14</v>
      </c>
      <c r="AF29" s="2">
        <f t="shared" si="20"/>
        <v>4232.9645337301581</v>
      </c>
      <c r="AG29" s="2">
        <f t="shared" si="15"/>
        <v>7846.917800907393</v>
      </c>
      <c r="AH29" s="2">
        <f t="shared" si="15"/>
        <v>2518.6750788643535</v>
      </c>
      <c r="AI29" s="2">
        <f t="shared" si="15"/>
        <v>4730</v>
      </c>
      <c r="AJ29" s="2" t="str">
        <f t="shared" si="15"/>
        <v>N.A.</v>
      </c>
      <c r="AK29" s="2">
        <f t="shared" si="15"/>
        <v>16173.603351955304</v>
      </c>
      <c r="AL29" s="2" t="str">
        <f t="shared" si="15"/>
        <v>N.A.</v>
      </c>
      <c r="AM29" s="2">
        <f t="shared" si="15"/>
        <v>2596.0791366906474</v>
      </c>
      <c r="AN29" s="2">
        <f t="shared" si="15"/>
        <v>0</v>
      </c>
      <c r="AO29" s="2" t="str">
        <f t="shared" si="15"/>
        <v>N.A.</v>
      </c>
      <c r="AP29" s="15">
        <f t="shared" si="15"/>
        <v>3565.9444019870075</v>
      </c>
      <c r="AQ29" s="13">
        <f t="shared" si="15"/>
        <v>7825.5140230968655</v>
      </c>
      <c r="AR29" s="14">
        <f t="shared" si="15"/>
        <v>6200.5440962099128</v>
      </c>
    </row>
    <row r="30" spans="1:44" ht="15" customHeight="1" thickBot="1" x14ac:dyDescent="0.3">
      <c r="A30" s="3" t="s">
        <v>15</v>
      </c>
      <c r="B30" s="2">
        <v>333895</v>
      </c>
      <c r="C30" s="2"/>
      <c r="D30" s="2">
        <v>37668</v>
      </c>
      <c r="E30" s="2"/>
      <c r="F30" s="2"/>
      <c r="G30" s="2">
        <v>533630</v>
      </c>
      <c r="H30" s="2">
        <v>1184907.0000000005</v>
      </c>
      <c r="I30" s="2"/>
      <c r="J30" s="2">
        <v>0</v>
      </c>
      <c r="K30" s="2"/>
      <c r="L30" s="1">
        <f t="shared" si="16"/>
        <v>1556470.0000000005</v>
      </c>
      <c r="M30" s="13">
        <f t="shared" si="16"/>
        <v>533630</v>
      </c>
      <c r="N30" s="14">
        <f t="shared" si="17"/>
        <v>2090100.0000000005</v>
      </c>
      <c r="P30" s="3" t="s">
        <v>15</v>
      </c>
      <c r="Q30" s="2">
        <v>271</v>
      </c>
      <c r="R30" s="2">
        <v>0</v>
      </c>
      <c r="S30" s="2">
        <v>73</v>
      </c>
      <c r="T30" s="2">
        <v>0</v>
      </c>
      <c r="U30" s="2">
        <v>0</v>
      </c>
      <c r="V30" s="2">
        <v>146</v>
      </c>
      <c r="W30" s="2">
        <v>4315</v>
      </c>
      <c r="X30" s="2">
        <v>0</v>
      </c>
      <c r="Y30" s="2">
        <v>1326</v>
      </c>
      <c r="Z30" s="2">
        <v>0</v>
      </c>
      <c r="AA30" s="1">
        <f t="shared" si="18"/>
        <v>5985</v>
      </c>
      <c r="AB30" s="13">
        <f t="shared" si="18"/>
        <v>146</v>
      </c>
      <c r="AC30" s="17">
        <f t="shared" si="19"/>
        <v>6131</v>
      </c>
      <c r="AE30" s="3" t="s">
        <v>15</v>
      </c>
      <c r="AF30" s="2">
        <f t="shared" si="20"/>
        <v>1232.0848708487085</v>
      </c>
      <c r="AG30" s="2" t="str">
        <f t="shared" si="15"/>
        <v>N.A.</v>
      </c>
      <c r="AH30" s="2">
        <f t="shared" si="15"/>
        <v>516</v>
      </c>
      <c r="AI30" s="2" t="str">
        <f t="shared" si="15"/>
        <v>N.A.</v>
      </c>
      <c r="AJ30" s="2" t="str">
        <f t="shared" si="15"/>
        <v>N.A.</v>
      </c>
      <c r="AK30" s="2">
        <f t="shared" si="15"/>
        <v>3655</v>
      </c>
      <c r="AL30" s="2">
        <f t="shared" si="15"/>
        <v>274.60185399768261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260.06182121971602</v>
      </c>
      <c r="AQ30" s="13">
        <f t="shared" si="15"/>
        <v>3655</v>
      </c>
      <c r="AR30" s="14">
        <f t="shared" si="15"/>
        <v>340.90686674278265</v>
      </c>
    </row>
    <row r="31" spans="1:44" ht="15" customHeight="1" thickBot="1" x14ac:dyDescent="0.3">
      <c r="A31" s="4" t="s">
        <v>16</v>
      </c>
      <c r="B31" s="2">
        <v>24033098</v>
      </c>
      <c r="C31" s="2">
        <v>58804802</v>
      </c>
      <c r="D31" s="2">
        <v>6240527.9999999991</v>
      </c>
      <c r="E31" s="2">
        <v>368940</v>
      </c>
      <c r="F31" s="2">
        <v>1737200</v>
      </c>
      <c r="G31" s="2">
        <v>6323780</v>
      </c>
      <c r="H31" s="2">
        <v>8453284.9999999981</v>
      </c>
      <c r="I31" s="2">
        <v>1443420</v>
      </c>
      <c r="J31" s="2">
        <v>0</v>
      </c>
      <c r="K31" s="2"/>
      <c r="L31" s="1">
        <f t="shared" ref="L31" si="21">B31+D31+F31+H31+J31</f>
        <v>40464111</v>
      </c>
      <c r="M31" s="13">
        <f t="shared" ref="M31" si="22">C31+E31+G31+I31+K31</f>
        <v>66940942</v>
      </c>
      <c r="N31" s="17">
        <f t="shared" ref="N31" si="23">L31+M31</f>
        <v>107405053</v>
      </c>
      <c r="P31" s="4" t="s">
        <v>16</v>
      </c>
      <c r="Q31" s="2">
        <v>6019</v>
      </c>
      <c r="R31" s="2">
        <v>7494</v>
      </c>
      <c r="S31" s="2">
        <v>1907</v>
      </c>
      <c r="T31" s="2">
        <v>78</v>
      </c>
      <c r="U31" s="2">
        <v>301</v>
      </c>
      <c r="V31" s="2">
        <v>504</v>
      </c>
      <c r="W31" s="2">
        <v>5932</v>
      </c>
      <c r="X31" s="2">
        <v>556</v>
      </c>
      <c r="Y31" s="2">
        <v>2247</v>
      </c>
      <c r="Z31" s="2">
        <v>0</v>
      </c>
      <c r="AA31" s="1">
        <f t="shared" ref="AA31" si="24">Q31+S31+U31+W31+Y31</f>
        <v>16406</v>
      </c>
      <c r="AB31" s="13">
        <f t="shared" ref="AB31" si="25">R31+T31+V31+X31+Z31</f>
        <v>8632</v>
      </c>
      <c r="AC31" s="14">
        <f t="shared" ref="AC31" si="26">AA31+AB31</f>
        <v>25038</v>
      </c>
      <c r="AE31" s="4" t="s">
        <v>16</v>
      </c>
      <c r="AF31" s="2">
        <f t="shared" si="20"/>
        <v>3992.8722379132746</v>
      </c>
      <c r="AG31" s="2">
        <f t="shared" si="15"/>
        <v>7846.917800907393</v>
      </c>
      <c r="AH31" s="2">
        <f t="shared" si="15"/>
        <v>3272.4320922915567</v>
      </c>
      <c r="AI31" s="2">
        <f t="shared" si="15"/>
        <v>4730</v>
      </c>
      <c r="AJ31" s="2">
        <f t="shared" si="15"/>
        <v>5771.4285714285716</v>
      </c>
      <c r="AK31" s="2">
        <f t="shared" si="15"/>
        <v>12547.182539682539</v>
      </c>
      <c r="AL31" s="2">
        <f t="shared" si="15"/>
        <v>1425.0311867835464</v>
      </c>
      <c r="AM31" s="2">
        <f t="shared" si="15"/>
        <v>2596.0791366906474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2466.4214921370231</v>
      </c>
      <c r="AQ31" s="13">
        <f t="shared" ref="AQ31" si="28">IFERROR(M31/AB31, "N.A.")</f>
        <v>7754.9747451343837</v>
      </c>
      <c r="AR31" s="14">
        <f t="shared" ref="AR31" si="29">IFERROR(N31/AC31, "N.A.")</f>
        <v>4289.6818036584391</v>
      </c>
    </row>
    <row r="32" spans="1:44" ht="15" customHeight="1" thickBot="1" x14ac:dyDescent="0.3">
      <c r="A32" s="5" t="s">
        <v>0</v>
      </c>
      <c r="B32" s="24">
        <f>B31+C31</f>
        <v>82837900</v>
      </c>
      <c r="C32" s="26"/>
      <c r="D32" s="24">
        <f>D31+E31</f>
        <v>6609467.9999999991</v>
      </c>
      <c r="E32" s="26"/>
      <c r="F32" s="24">
        <f>F31+G31</f>
        <v>8060980</v>
      </c>
      <c r="G32" s="26"/>
      <c r="H32" s="24">
        <f>H31+I31</f>
        <v>9896704.9999999981</v>
      </c>
      <c r="I32" s="26"/>
      <c r="J32" s="24">
        <f>J31+K31</f>
        <v>0</v>
      </c>
      <c r="K32" s="26"/>
      <c r="L32" s="24">
        <f>L31+M31</f>
        <v>107405053</v>
      </c>
      <c r="M32" s="25"/>
      <c r="N32" s="18">
        <f>B32+D32+F32+H32+J32</f>
        <v>107405053</v>
      </c>
      <c r="P32" s="5" t="s">
        <v>0</v>
      </c>
      <c r="Q32" s="24">
        <f>Q31+R31</f>
        <v>13513</v>
      </c>
      <c r="R32" s="26"/>
      <c r="S32" s="24">
        <f>S31+T31</f>
        <v>1985</v>
      </c>
      <c r="T32" s="26"/>
      <c r="U32" s="24">
        <f>U31+V31</f>
        <v>805</v>
      </c>
      <c r="V32" s="26"/>
      <c r="W32" s="24">
        <f>W31+X31</f>
        <v>6488</v>
      </c>
      <c r="X32" s="26"/>
      <c r="Y32" s="24">
        <f>Y31+Z31</f>
        <v>2247</v>
      </c>
      <c r="Z32" s="26"/>
      <c r="AA32" s="24">
        <f>AA31+AB31</f>
        <v>25038</v>
      </c>
      <c r="AB32" s="26"/>
      <c r="AC32" s="19">
        <f>Q32+S32+U32+W32+Y32</f>
        <v>25038</v>
      </c>
      <c r="AE32" s="5" t="s">
        <v>0</v>
      </c>
      <c r="AF32" s="27">
        <f>IFERROR(B32/Q32,"N.A.")</f>
        <v>6130.2375490268632</v>
      </c>
      <c r="AG32" s="28"/>
      <c r="AH32" s="27">
        <f>IFERROR(D32/S32,"N.A.")</f>
        <v>3329.7068010075564</v>
      </c>
      <c r="AI32" s="28"/>
      <c r="AJ32" s="27">
        <f>IFERROR(F32/U32,"N.A.")</f>
        <v>10013.639751552795</v>
      </c>
      <c r="AK32" s="28"/>
      <c r="AL32" s="27">
        <f>IFERROR(H32/W32,"N.A.")</f>
        <v>1525.386097410604</v>
      </c>
      <c r="AM32" s="28"/>
      <c r="AN32" s="27">
        <f>IFERROR(J32/Y32,"N.A.")</f>
        <v>0</v>
      </c>
      <c r="AO32" s="28"/>
      <c r="AP32" s="27">
        <f>IFERROR(L32/AA32,"N.A.")</f>
        <v>4289.6818036584391</v>
      </c>
      <c r="AQ32" s="28"/>
      <c r="AR32" s="16">
        <f>IFERROR(N32/AC32, "N.A.")</f>
        <v>4289.6818036584391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1007059.9999999999</v>
      </c>
      <c r="C39" s="2"/>
      <c r="D39" s="2"/>
      <c r="E39" s="2"/>
      <c r="F39" s="2">
        <v>540725</v>
      </c>
      <c r="G39" s="2"/>
      <c r="H39" s="2">
        <v>3332464</v>
      </c>
      <c r="I39" s="2"/>
      <c r="J39" s="2">
        <v>0</v>
      </c>
      <c r="K39" s="2"/>
      <c r="L39" s="1">
        <f>B39+D39+F39+H39+J39</f>
        <v>4880249</v>
      </c>
      <c r="M39" s="13">
        <f>C39+E39+G39+I39+K39</f>
        <v>0</v>
      </c>
      <c r="N39" s="14">
        <f>L39+M39</f>
        <v>4880249</v>
      </c>
      <c r="P39" s="3" t="s">
        <v>12</v>
      </c>
      <c r="Q39" s="2">
        <v>514</v>
      </c>
      <c r="R39" s="2">
        <v>0</v>
      </c>
      <c r="S39" s="2">
        <v>0</v>
      </c>
      <c r="T39" s="2">
        <v>0</v>
      </c>
      <c r="U39" s="2">
        <v>202</v>
      </c>
      <c r="V39" s="2">
        <v>0</v>
      </c>
      <c r="W39" s="2">
        <v>2716</v>
      </c>
      <c r="X39" s="2">
        <v>0</v>
      </c>
      <c r="Y39" s="2">
        <v>557</v>
      </c>
      <c r="Z39" s="2">
        <v>0</v>
      </c>
      <c r="AA39" s="1">
        <f>Q39+S39+U39+W39+Y39</f>
        <v>3989</v>
      </c>
      <c r="AB39" s="13">
        <f>R39+T39+V39+X39+Z39</f>
        <v>0</v>
      </c>
      <c r="AC39" s="14">
        <f>AA39+AB39</f>
        <v>3989</v>
      </c>
      <c r="AE39" s="3" t="s">
        <v>12</v>
      </c>
      <c r="AF39" s="2">
        <f>IFERROR(B39/Q39, "N.A.")</f>
        <v>1959.2607003891048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2676.8564356435645</v>
      </c>
      <c r="AK39" s="2" t="str">
        <f t="shared" si="30"/>
        <v>N.A.</v>
      </c>
      <c r="AL39" s="2">
        <f t="shared" si="30"/>
        <v>1226.9749631811487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1223.4266733517172</v>
      </c>
      <c r="AQ39" s="13" t="str">
        <f t="shared" si="30"/>
        <v>N.A.</v>
      </c>
      <c r="AR39" s="14">
        <f t="shared" si="30"/>
        <v>1223.4266733517172</v>
      </c>
    </row>
    <row r="40" spans="1:44" ht="15" customHeight="1" thickBot="1" x14ac:dyDescent="0.3">
      <c r="A40" s="3" t="s">
        <v>13</v>
      </c>
      <c r="B40" s="2">
        <v>1861120.0000000005</v>
      </c>
      <c r="C40" s="2">
        <v>499200</v>
      </c>
      <c r="D40" s="2">
        <v>425700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2286820.0000000005</v>
      </c>
      <c r="M40" s="13">
        <f t="shared" si="31"/>
        <v>499200</v>
      </c>
      <c r="N40" s="14">
        <f t="shared" ref="N40:N42" si="32">L40+M40</f>
        <v>2786020.0000000005</v>
      </c>
      <c r="P40" s="3" t="s">
        <v>13</v>
      </c>
      <c r="Q40" s="2">
        <v>1330</v>
      </c>
      <c r="R40" s="2">
        <v>312</v>
      </c>
      <c r="S40" s="2">
        <v>198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1528</v>
      </c>
      <c r="AB40" s="13">
        <f t="shared" si="33"/>
        <v>312</v>
      </c>
      <c r="AC40" s="14">
        <f t="shared" ref="AC40:AC42" si="34">AA40+AB40</f>
        <v>1840</v>
      </c>
      <c r="AE40" s="3" t="s">
        <v>13</v>
      </c>
      <c r="AF40" s="2">
        <f t="shared" ref="AF40:AF43" si="35">IFERROR(B40/Q40, "N.A.")</f>
        <v>1399.338345864662</v>
      </c>
      <c r="AG40" s="2">
        <f t="shared" si="30"/>
        <v>1600</v>
      </c>
      <c r="AH40" s="2">
        <f t="shared" si="30"/>
        <v>2150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1496.6099476439795</v>
      </c>
      <c r="AQ40" s="13">
        <f t="shared" si="30"/>
        <v>1600</v>
      </c>
      <c r="AR40" s="14">
        <f t="shared" si="30"/>
        <v>1514.1413043478262</v>
      </c>
    </row>
    <row r="41" spans="1:44" ht="15" customHeight="1" thickBot="1" x14ac:dyDescent="0.3">
      <c r="A41" s="3" t="s">
        <v>14</v>
      </c>
      <c r="B41" s="2">
        <v>6825020</v>
      </c>
      <c r="C41" s="2">
        <v>47997218.000000007</v>
      </c>
      <c r="D41" s="2">
        <v>640000</v>
      </c>
      <c r="E41" s="2">
        <v>594000</v>
      </c>
      <c r="F41" s="2"/>
      <c r="G41" s="2">
        <v>1324320</v>
      </c>
      <c r="H41" s="2"/>
      <c r="I41" s="2">
        <v>2678110</v>
      </c>
      <c r="J41" s="2">
        <v>0</v>
      </c>
      <c r="K41" s="2"/>
      <c r="L41" s="1">
        <f t="shared" si="31"/>
        <v>7465020</v>
      </c>
      <c r="M41" s="13">
        <f t="shared" si="31"/>
        <v>52593648.000000007</v>
      </c>
      <c r="N41" s="14">
        <f t="shared" si="32"/>
        <v>60058668.000000007</v>
      </c>
      <c r="P41" s="3" t="s">
        <v>14</v>
      </c>
      <c r="Q41" s="2">
        <v>2032</v>
      </c>
      <c r="R41" s="2">
        <v>5712</v>
      </c>
      <c r="S41" s="2">
        <v>160</v>
      </c>
      <c r="T41" s="2">
        <v>198</v>
      </c>
      <c r="U41" s="2">
        <v>0</v>
      </c>
      <c r="V41" s="2">
        <v>406</v>
      </c>
      <c r="W41" s="2">
        <v>0</v>
      </c>
      <c r="X41" s="2">
        <v>839</v>
      </c>
      <c r="Y41" s="2">
        <v>842</v>
      </c>
      <c r="Z41" s="2">
        <v>0</v>
      </c>
      <c r="AA41" s="1">
        <f t="shared" si="33"/>
        <v>3034</v>
      </c>
      <c r="AB41" s="13">
        <f t="shared" si="33"/>
        <v>7155</v>
      </c>
      <c r="AC41" s="14">
        <f t="shared" si="34"/>
        <v>10189</v>
      </c>
      <c r="AE41" s="3" t="s">
        <v>14</v>
      </c>
      <c r="AF41" s="2">
        <f t="shared" si="35"/>
        <v>3358.76968503937</v>
      </c>
      <c r="AG41" s="2">
        <f t="shared" si="30"/>
        <v>8402.8742997198897</v>
      </c>
      <c r="AH41" s="2">
        <f t="shared" si="30"/>
        <v>4000</v>
      </c>
      <c r="AI41" s="2">
        <f t="shared" si="30"/>
        <v>3000</v>
      </c>
      <c r="AJ41" s="2" t="str">
        <f t="shared" si="30"/>
        <v>N.A.</v>
      </c>
      <c r="AK41" s="2">
        <f t="shared" si="30"/>
        <v>3261.8719211822659</v>
      </c>
      <c r="AL41" s="2" t="str">
        <f t="shared" si="30"/>
        <v>N.A.</v>
      </c>
      <c r="AM41" s="2">
        <f t="shared" si="30"/>
        <v>3192.0262216924912</v>
      </c>
      <c r="AN41" s="2">
        <f t="shared" si="30"/>
        <v>0</v>
      </c>
      <c r="AO41" s="2" t="str">
        <f t="shared" si="30"/>
        <v>N.A.</v>
      </c>
      <c r="AP41" s="15">
        <f t="shared" si="30"/>
        <v>2460.4548450889915</v>
      </c>
      <c r="AQ41" s="13">
        <f t="shared" si="30"/>
        <v>7350.6146750524122</v>
      </c>
      <c r="AR41" s="14">
        <f t="shared" si="30"/>
        <v>5894.4614780645798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276</v>
      </c>
      <c r="Z42" s="2">
        <v>0</v>
      </c>
      <c r="AA42" s="1">
        <f t="shared" si="33"/>
        <v>276</v>
      </c>
      <c r="AB42" s="13">
        <f t="shared" si="33"/>
        <v>0</v>
      </c>
      <c r="AC42" s="14">
        <f t="shared" si="34"/>
        <v>276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9693200.0000000019</v>
      </c>
      <c r="C43" s="2">
        <v>48496418.000000015</v>
      </c>
      <c r="D43" s="2">
        <v>1065699.9999999998</v>
      </c>
      <c r="E43" s="2">
        <v>594000</v>
      </c>
      <c r="F43" s="2">
        <v>540725</v>
      </c>
      <c r="G43" s="2">
        <v>1324320</v>
      </c>
      <c r="H43" s="2">
        <v>3332464</v>
      </c>
      <c r="I43" s="2">
        <v>2678110</v>
      </c>
      <c r="J43" s="2">
        <v>0</v>
      </c>
      <c r="K43" s="2"/>
      <c r="L43" s="1">
        <f t="shared" ref="L43" si="36">B43+D43+F43+H43+J43</f>
        <v>14632089.000000002</v>
      </c>
      <c r="M43" s="13">
        <f t="shared" ref="M43" si="37">C43+E43+G43+I43+K43</f>
        <v>53092848.000000015</v>
      </c>
      <c r="N43" s="17">
        <f t="shared" ref="N43" si="38">L43+M43</f>
        <v>67724937.000000015</v>
      </c>
      <c r="P43" s="4" t="s">
        <v>16</v>
      </c>
      <c r="Q43" s="2">
        <v>3876</v>
      </c>
      <c r="R43" s="2">
        <v>6024</v>
      </c>
      <c r="S43" s="2">
        <v>358</v>
      </c>
      <c r="T43" s="2">
        <v>198</v>
      </c>
      <c r="U43" s="2">
        <v>202</v>
      </c>
      <c r="V43" s="2">
        <v>406</v>
      </c>
      <c r="W43" s="2">
        <v>2716</v>
      </c>
      <c r="X43" s="2">
        <v>839</v>
      </c>
      <c r="Y43" s="2">
        <v>1675</v>
      </c>
      <c r="Z43" s="2">
        <v>0</v>
      </c>
      <c r="AA43" s="1">
        <f t="shared" ref="AA43" si="39">Q43+S43+U43+W43+Y43</f>
        <v>8827</v>
      </c>
      <c r="AB43" s="13">
        <f t="shared" ref="AB43" si="40">R43+T43+V43+X43+Z43</f>
        <v>7467</v>
      </c>
      <c r="AC43" s="17">
        <f t="shared" ref="AC43" si="41">AA43+AB43</f>
        <v>16294</v>
      </c>
      <c r="AE43" s="4" t="s">
        <v>16</v>
      </c>
      <c r="AF43" s="2">
        <f t="shared" si="35"/>
        <v>2500.8255933952532</v>
      </c>
      <c r="AG43" s="2">
        <f t="shared" si="30"/>
        <v>8050.5341965471471</v>
      </c>
      <c r="AH43" s="2">
        <f t="shared" si="30"/>
        <v>2976.8156424580998</v>
      </c>
      <c r="AI43" s="2">
        <f t="shared" si="30"/>
        <v>3000</v>
      </c>
      <c r="AJ43" s="2">
        <f t="shared" si="30"/>
        <v>2676.8564356435645</v>
      </c>
      <c r="AK43" s="2">
        <f t="shared" si="30"/>
        <v>3261.8719211822659</v>
      </c>
      <c r="AL43" s="2">
        <f t="shared" si="30"/>
        <v>1226.9749631811487</v>
      </c>
      <c r="AM43" s="2">
        <f t="shared" si="30"/>
        <v>3192.0262216924912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1657.6514104452251</v>
      </c>
      <c r="AQ43" s="13">
        <f t="shared" ref="AQ43" si="43">IFERROR(M43/AB43, "N.A.")</f>
        <v>7110.331860184815</v>
      </c>
      <c r="AR43" s="14">
        <f t="shared" ref="AR43" si="44">IFERROR(N43/AC43, "N.A.")</f>
        <v>4156.4340861666878</v>
      </c>
    </row>
    <row r="44" spans="1:44" ht="15" customHeight="1" thickBot="1" x14ac:dyDescent="0.3">
      <c r="A44" s="5" t="s">
        <v>0</v>
      </c>
      <c r="B44" s="24">
        <f>B43+C43</f>
        <v>58189618.000000015</v>
      </c>
      <c r="C44" s="26"/>
      <c r="D44" s="24">
        <f>D43+E43</f>
        <v>1659699.9999999998</v>
      </c>
      <c r="E44" s="26"/>
      <c r="F44" s="24">
        <f>F43+G43</f>
        <v>1865045</v>
      </c>
      <c r="G44" s="26"/>
      <c r="H44" s="24">
        <f>H43+I43</f>
        <v>6010574</v>
      </c>
      <c r="I44" s="26"/>
      <c r="J44" s="24">
        <f>J43+K43</f>
        <v>0</v>
      </c>
      <c r="K44" s="26"/>
      <c r="L44" s="24">
        <f>L43+M43</f>
        <v>67724937.000000015</v>
      </c>
      <c r="M44" s="25"/>
      <c r="N44" s="18">
        <f>B44+D44+F44+H44+J44</f>
        <v>67724937.000000015</v>
      </c>
      <c r="P44" s="5" t="s">
        <v>0</v>
      </c>
      <c r="Q44" s="24">
        <f>Q43+R43</f>
        <v>9900</v>
      </c>
      <c r="R44" s="26"/>
      <c r="S44" s="24">
        <f>S43+T43</f>
        <v>556</v>
      </c>
      <c r="T44" s="26"/>
      <c r="U44" s="24">
        <f>U43+V43</f>
        <v>608</v>
      </c>
      <c r="V44" s="26"/>
      <c r="W44" s="24">
        <f>W43+X43</f>
        <v>3555</v>
      </c>
      <c r="X44" s="26"/>
      <c r="Y44" s="24">
        <f>Y43+Z43</f>
        <v>1675</v>
      </c>
      <c r="Z44" s="26"/>
      <c r="AA44" s="24">
        <f>AA43+AB43</f>
        <v>16294</v>
      </c>
      <c r="AB44" s="25"/>
      <c r="AC44" s="18">
        <f>Q44+S44+U44+W44+Y44</f>
        <v>16294</v>
      </c>
      <c r="AE44" s="5" t="s">
        <v>0</v>
      </c>
      <c r="AF44" s="27">
        <f>IFERROR(B44/Q44,"N.A.")</f>
        <v>5877.7391919191932</v>
      </c>
      <c r="AG44" s="28"/>
      <c r="AH44" s="27">
        <f>IFERROR(D44/S44,"N.A.")</f>
        <v>2985.0719424460426</v>
      </c>
      <c r="AI44" s="28"/>
      <c r="AJ44" s="27">
        <f>IFERROR(F44/U44,"N.A.")</f>
        <v>3067.5082236842104</v>
      </c>
      <c r="AK44" s="28"/>
      <c r="AL44" s="27">
        <f>IFERROR(H44/W44,"N.A.")</f>
        <v>1690.7381153305205</v>
      </c>
      <c r="AM44" s="28"/>
      <c r="AN44" s="27">
        <f>IFERROR(J44/Y44,"N.A.")</f>
        <v>0</v>
      </c>
      <c r="AO44" s="28"/>
      <c r="AP44" s="27">
        <f>IFERROR(L44/AA44,"N.A.")</f>
        <v>4156.4340861666878</v>
      </c>
      <c r="AQ44" s="28"/>
      <c r="AR44" s="16">
        <f>IFERROR(N44/AC44, "N.A.")</f>
        <v>4156.4340861666878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65790</v>
      </c>
      <c r="C15" s="2"/>
      <c r="D15" s="2">
        <v>492660</v>
      </c>
      <c r="E15" s="2"/>
      <c r="F15" s="2">
        <v>460530</v>
      </c>
      <c r="G15" s="2"/>
      <c r="H15" s="2">
        <v>5280360</v>
      </c>
      <c r="I15" s="2"/>
      <c r="J15" s="2">
        <v>0</v>
      </c>
      <c r="K15" s="2"/>
      <c r="L15" s="1">
        <f>B15+D15+F15+H15+J15</f>
        <v>6299340</v>
      </c>
      <c r="M15" s="13">
        <f>C15+E15+G15+I15+K15</f>
        <v>0</v>
      </c>
      <c r="N15" s="14">
        <f>L15+M15</f>
        <v>6299340</v>
      </c>
      <c r="P15" s="3" t="s">
        <v>12</v>
      </c>
      <c r="Q15" s="2">
        <v>51</v>
      </c>
      <c r="R15" s="2">
        <v>0</v>
      </c>
      <c r="S15" s="2">
        <v>552</v>
      </c>
      <c r="T15" s="2">
        <v>0</v>
      </c>
      <c r="U15" s="2">
        <v>51</v>
      </c>
      <c r="V15" s="2">
        <v>0</v>
      </c>
      <c r="W15" s="2">
        <v>1452</v>
      </c>
      <c r="X15" s="2">
        <v>0</v>
      </c>
      <c r="Y15" s="2">
        <v>450</v>
      </c>
      <c r="Z15" s="2">
        <v>0</v>
      </c>
      <c r="AA15" s="1">
        <f>Q15+S15+U15+W15+Y15</f>
        <v>2556</v>
      </c>
      <c r="AB15" s="13">
        <f>R15+T15+V15+X15+Z15</f>
        <v>0</v>
      </c>
      <c r="AC15" s="14">
        <f>AA15+AB15</f>
        <v>2556</v>
      </c>
      <c r="AE15" s="3" t="s">
        <v>12</v>
      </c>
      <c r="AF15" s="2">
        <f>IFERROR(B15/Q15, "N.A.")</f>
        <v>1290</v>
      </c>
      <c r="AG15" s="2" t="str">
        <f t="shared" ref="AG15:AR19" si="0">IFERROR(C15/R15, "N.A.")</f>
        <v>N.A.</v>
      </c>
      <c r="AH15" s="2">
        <f t="shared" si="0"/>
        <v>892.5</v>
      </c>
      <c r="AI15" s="2" t="str">
        <f t="shared" si="0"/>
        <v>N.A.</v>
      </c>
      <c r="AJ15" s="2">
        <f t="shared" si="0"/>
        <v>9030</v>
      </c>
      <c r="AK15" s="2" t="str">
        <f t="shared" si="0"/>
        <v>N.A.</v>
      </c>
      <c r="AL15" s="2">
        <f t="shared" si="0"/>
        <v>3636.6115702479337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2464.5305164319248</v>
      </c>
      <c r="AQ15" s="13" t="str">
        <f t="shared" si="0"/>
        <v>N.A.</v>
      </c>
      <c r="AR15" s="14">
        <f t="shared" si="0"/>
        <v>2464.5305164319248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4521780</v>
      </c>
      <c r="C17" s="2">
        <v>32948900.999999996</v>
      </c>
      <c r="D17" s="2">
        <v>580500</v>
      </c>
      <c r="E17" s="2"/>
      <c r="F17" s="2"/>
      <c r="G17" s="2">
        <v>0</v>
      </c>
      <c r="H17" s="2"/>
      <c r="I17" s="2">
        <v>877200</v>
      </c>
      <c r="J17" s="2">
        <v>0</v>
      </c>
      <c r="K17" s="2"/>
      <c r="L17" s="1">
        <f t="shared" si="1"/>
        <v>5102280</v>
      </c>
      <c r="M17" s="13">
        <f t="shared" si="1"/>
        <v>33826101</v>
      </c>
      <c r="N17" s="14">
        <f t="shared" si="2"/>
        <v>38928381</v>
      </c>
      <c r="P17" s="3" t="s">
        <v>14</v>
      </c>
      <c r="Q17" s="2">
        <v>1452</v>
      </c>
      <c r="R17" s="2">
        <v>5757</v>
      </c>
      <c r="S17" s="2">
        <v>501</v>
      </c>
      <c r="T17" s="2">
        <v>0</v>
      </c>
      <c r="U17" s="2">
        <v>0</v>
      </c>
      <c r="V17" s="2">
        <v>51</v>
      </c>
      <c r="W17" s="2">
        <v>0</v>
      </c>
      <c r="X17" s="2">
        <v>51</v>
      </c>
      <c r="Y17" s="2">
        <v>51</v>
      </c>
      <c r="Z17" s="2">
        <v>0</v>
      </c>
      <c r="AA17" s="1">
        <f t="shared" si="3"/>
        <v>2004</v>
      </c>
      <c r="AB17" s="13">
        <f t="shared" si="3"/>
        <v>5859</v>
      </c>
      <c r="AC17" s="14">
        <f t="shared" si="4"/>
        <v>7863</v>
      </c>
      <c r="AE17" s="3" t="s">
        <v>14</v>
      </c>
      <c r="AF17" s="2">
        <f t="shared" si="5"/>
        <v>3114.1735537190084</v>
      </c>
      <c r="AG17" s="2">
        <f t="shared" si="0"/>
        <v>5723.2761855132876</v>
      </c>
      <c r="AH17" s="2">
        <f t="shared" si="0"/>
        <v>1158.6826347305389</v>
      </c>
      <c r="AI17" s="2" t="str">
        <f t="shared" si="0"/>
        <v>N.A.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>
        <f t="shared" si="0"/>
        <v>17200</v>
      </c>
      <c r="AN17" s="2">
        <f t="shared" si="0"/>
        <v>0</v>
      </c>
      <c r="AO17" s="2" t="str">
        <f t="shared" si="0"/>
        <v>N.A.</v>
      </c>
      <c r="AP17" s="15">
        <f t="shared" si="0"/>
        <v>2546.0479041916169</v>
      </c>
      <c r="AQ17" s="13">
        <f t="shared" si="0"/>
        <v>5773.3573988735279</v>
      </c>
      <c r="AR17" s="14">
        <f t="shared" si="0"/>
        <v>4950.8305990080125</v>
      </c>
    </row>
    <row r="18" spans="1:44" ht="15" customHeight="1" thickBot="1" x14ac:dyDescent="0.3">
      <c r="A18" s="3" t="s">
        <v>15</v>
      </c>
      <c r="B18" s="2">
        <v>382500</v>
      </c>
      <c r="C18" s="2"/>
      <c r="D18" s="2">
        <v>6966000</v>
      </c>
      <c r="E18" s="2"/>
      <c r="F18" s="2"/>
      <c r="G18" s="2">
        <v>1548000</v>
      </c>
      <c r="H18" s="2">
        <v>1935000</v>
      </c>
      <c r="I18" s="2"/>
      <c r="J18" s="2"/>
      <c r="K18" s="2"/>
      <c r="L18" s="1">
        <f t="shared" si="1"/>
        <v>9283500</v>
      </c>
      <c r="M18" s="13">
        <f t="shared" si="1"/>
        <v>1548000</v>
      </c>
      <c r="N18" s="14">
        <f t="shared" si="2"/>
        <v>10831500</v>
      </c>
      <c r="P18" s="3" t="s">
        <v>15</v>
      </c>
      <c r="Q18" s="2">
        <v>51</v>
      </c>
      <c r="R18" s="2">
        <v>0</v>
      </c>
      <c r="S18" s="2">
        <v>1800</v>
      </c>
      <c r="T18" s="2">
        <v>0</v>
      </c>
      <c r="U18" s="2">
        <v>0</v>
      </c>
      <c r="V18" s="2">
        <v>450</v>
      </c>
      <c r="W18" s="2">
        <v>450</v>
      </c>
      <c r="X18" s="2">
        <v>0</v>
      </c>
      <c r="Y18" s="2">
        <v>0</v>
      </c>
      <c r="Z18" s="2">
        <v>0</v>
      </c>
      <c r="AA18" s="1">
        <f t="shared" si="3"/>
        <v>2301</v>
      </c>
      <c r="AB18" s="13">
        <f t="shared" si="3"/>
        <v>450</v>
      </c>
      <c r="AC18" s="17">
        <f t="shared" si="4"/>
        <v>2751</v>
      </c>
      <c r="AE18" s="3" t="s">
        <v>15</v>
      </c>
      <c r="AF18" s="2">
        <f t="shared" si="5"/>
        <v>7500</v>
      </c>
      <c r="AG18" s="2" t="str">
        <f t="shared" si="0"/>
        <v>N.A.</v>
      </c>
      <c r="AH18" s="2">
        <f t="shared" si="0"/>
        <v>3870</v>
      </c>
      <c r="AI18" s="2" t="str">
        <f t="shared" si="0"/>
        <v>N.A.</v>
      </c>
      <c r="AJ18" s="2" t="str">
        <f t="shared" si="0"/>
        <v>N.A.</v>
      </c>
      <c r="AK18" s="2">
        <f t="shared" si="0"/>
        <v>3440</v>
      </c>
      <c r="AL18" s="2">
        <f t="shared" si="0"/>
        <v>4300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4034.5501955671448</v>
      </c>
      <c r="AQ18" s="13">
        <f t="shared" si="0"/>
        <v>3440</v>
      </c>
      <c r="AR18" s="14">
        <f t="shared" si="0"/>
        <v>3937.2955288985822</v>
      </c>
    </row>
    <row r="19" spans="1:44" ht="15" customHeight="1" thickBot="1" x14ac:dyDescent="0.3">
      <c r="A19" s="4" t="s">
        <v>16</v>
      </c>
      <c r="B19" s="2">
        <v>4970070</v>
      </c>
      <c r="C19" s="2">
        <v>32948900.999999996</v>
      </c>
      <c r="D19" s="2">
        <v>8039160.0000000009</v>
      </c>
      <c r="E19" s="2"/>
      <c r="F19" s="2">
        <v>460530</v>
      </c>
      <c r="G19" s="2">
        <v>1548000</v>
      </c>
      <c r="H19" s="2">
        <v>7215360</v>
      </c>
      <c r="I19" s="2">
        <v>877200</v>
      </c>
      <c r="J19" s="2">
        <v>0</v>
      </c>
      <c r="K19" s="2"/>
      <c r="L19" s="1">
        <f t="shared" ref="L19" si="6">B19+D19+F19+H19+J19</f>
        <v>20685120</v>
      </c>
      <c r="M19" s="13">
        <f t="shared" ref="M19" si="7">C19+E19+G19+I19+K19</f>
        <v>35374101</v>
      </c>
      <c r="N19" s="17">
        <f t="shared" ref="N19" si="8">L19+M19</f>
        <v>56059221</v>
      </c>
      <c r="P19" s="4" t="s">
        <v>16</v>
      </c>
      <c r="Q19" s="2">
        <v>1554</v>
      </c>
      <c r="R19" s="2">
        <v>5757</v>
      </c>
      <c r="S19" s="2">
        <v>2853</v>
      </c>
      <c r="T19" s="2">
        <v>0</v>
      </c>
      <c r="U19" s="2">
        <v>51</v>
      </c>
      <c r="V19" s="2">
        <v>501</v>
      </c>
      <c r="W19" s="2">
        <v>1902</v>
      </c>
      <c r="X19" s="2">
        <v>51</v>
      </c>
      <c r="Y19" s="2">
        <v>501</v>
      </c>
      <c r="Z19" s="2">
        <v>0</v>
      </c>
      <c r="AA19" s="1">
        <f t="shared" ref="AA19" si="9">Q19+S19+U19+W19+Y19</f>
        <v>6861</v>
      </c>
      <c r="AB19" s="13">
        <f t="shared" ref="AB19" si="10">R19+T19+V19+X19+Z19</f>
        <v>6309</v>
      </c>
      <c r="AC19" s="14">
        <f t="shared" ref="AC19" si="11">AA19+AB19</f>
        <v>13170</v>
      </c>
      <c r="AE19" s="4" t="s">
        <v>16</v>
      </c>
      <c r="AF19" s="2">
        <f t="shared" si="5"/>
        <v>3198.2432432432433</v>
      </c>
      <c r="AG19" s="2">
        <f t="shared" si="0"/>
        <v>5723.2761855132876</v>
      </c>
      <c r="AH19" s="2">
        <f t="shared" si="0"/>
        <v>2817.791798107256</v>
      </c>
      <c r="AI19" s="2" t="str">
        <f t="shared" si="0"/>
        <v>N.A.</v>
      </c>
      <c r="AJ19" s="2">
        <f t="shared" si="0"/>
        <v>9030</v>
      </c>
      <c r="AK19" s="2">
        <f t="shared" si="0"/>
        <v>3089.820359281437</v>
      </c>
      <c r="AL19" s="2">
        <f t="shared" si="0"/>
        <v>3793.5646687697163</v>
      </c>
      <c r="AM19" s="2">
        <f t="shared" si="0"/>
        <v>17200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3014.8841276781809</v>
      </c>
      <c r="AQ19" s="13">
        <f t="shared" ref="AQ19" si="13">IFERROR(M19/AB19, "N.A.")</f>
        <v>5606.9267712791252</v>
      </c>
      <c r="AR19" s="14">
        <f t="shared" ref="AR19" si="14">IFERROR(N19/AC19, "N.A.")</f>
        <v>4256.5847380410023</v>
      </c>
    </row>
    <row r="20" spans="1:44" ht="15" customHeight="1" thickBot="1" x14ac:dyDescent="0.3">
      <c r="A20" s="5" t="s">
        <v>0</v>
      </c>
      <c r="B20" s="24">
        <f>B19+C19</f>
        <v>37918971</v>
      </c>
      <c r="C20" s="26"/>
      <c r="D20" s="24">
        <f>D19+E19</f>
        <v>8039160.0000000009</v>
      </c>
      <c r="E20" s="26"/>
      <c r="F20" s="24">
        <f>F19+G19</f>
        <v>2008530</v>
      </c>
      <c r="G20" s="26"/>
      <c r="H20" s="24">
        <f>H19+I19</f>
        <v>8092560</v>
      </c>
      <c r="I20" s="26"/>
      <c r="J20" s="24">
        <f>J19+K19</f>
        <v>0</v>
      </c>
      <c r="K20" s="26"/>
      <c r="L20" s="24">
        <f>L19+M19</f>
        <v>56059221</v>
      </c>
      <c r="M20" s="25"/>
      <c r="N20" s="18">
        <f>B20+D20+F20+H20+J20</f>
        <v>56059221</v>
      </c>
      <c r="P20" s="5" t="s">
        <v>0</v>
      </c>
      <c r="Q20" s="24">
        <f>Q19+R19</f>
        <v>7311</v>
      </c>
      <c r="R20" s="26"/>
      <c r="S20" s="24">
        <f>S19+T19</f>
        <v>2853</v>
      </c>
      <c r="T20" s="26"/>
      <c r="U20" s="24">
        <f>U19+V19</f>
        <v>552</v>
      </c>
      <c r="V20" s="26"/>
      <c r="W20" s="24">
        <f>W19+X19</f>
        <v>1953</v>
      </c>
      <c r="X20" s="26"/>
      <c r="Y20" s="24">
        <f>Y19+Z19</f>
        <v>501</v>
      </c>
      <c r="Z20" s="26"/>
      <c r="AA20" s="24">
        <f>AA19+AB19</f>
        <v>13170</v>
      </c>
      <c r="AB20" s="26"/>
      <c r="AC20" s="19">
        <f>Q20+S20+U20+W20+Y20</f>
        <v>13170</v>
      </c>
      <c r="AE20" s="5" t="s">
        <v>0</v>
      </c>
      <c r="AF20" s="27">
        <f>IFERROR(B20/Q20,"N.A.")</f>
        <v>5186.5642183011896</v>
      </c>
      <c r="AG20" s="28"/>
      <c r="AH20" s="27">
        <f>IFERROR(D20/S20,"N.A.")</f>
        <v>2817.791798107256</v>
      </c>
      <c r="AI20" s="28"/>
      <c r="AJ20" s="27">
        <f>IFERROR(F20/U20,"N.A.")</f>
        <v>3638.641304347826</v>
      </c>
      <c r="AK20" s="28"/>
      <c r="AL20" s="27">
        <f>IFERROR(H20/W20,"N.A.")</f>
        <v>4143.6559139784949</v>
      </c>
      <c r="AM20" s="28"/>
      <c r="AN20" s="27">
        <f>IFERROR(J20/Y20,"N.A.")</f>
        <v>0</v>
      </c>
      <c r="AO20" s="28"/>
      <c r="AP20" s="27">
        <f>IFERROR(L20/AA20,"N.A.")</f>
        <v>4256.5847380410023</v>
      </c>
      <c r="AQ20" s="28"/>
      <c r="AR20" s="16">
        <f>IFERROR(N20/AC20, "N.A.")</f>
        <v>4256.5847380410023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>
        <v>229499.99999999988</v>
      </c>
      <c r="E27" s="2"/>
      <c r="F27" s="2">
        <v>460530</v>
      </c>
      <c r="G27" s="2"/>
      <c r="H27" s="2">
        <v>5058000</v>
      </c>
      <c r="I27" s="2"/>
      <c r="J27" s="2"/>
      <c r="K27" s="2"/>
      <c r="L27" s="1">
        <f>B27+D27+F27+H27+J27</f>
        <v>5748030</v>
      </c>
      <c r="M27" s="13">
        <f>C27+E27+G27+I27+K27</f>
        <v>0</v>
      </c>
      <c r="N27" s="14">
        <f>L27+M27</f>
        <v>5748030</v>
      </c>
      <c r="P27" s="3" t="s">
        <v>12</v>
      </c>
      <c r="Q27" s="2">
        <v>0</v>
      </c>
      <c r="R27" s="2">
        <v>0</v>
      </c>
      <c r="S27" s="2">
        <v>501</v>
      </c>
      <c r="T27" s="2">
        <v>0</v>
      </c>
      <c r="U27" s="2">
        <v>51</v>
      </c>
      <c r="V27" s="2">
        <v>0</v>
      </c>
      <c r="W27" s="2">
        <v>1350</v>
      </c>
      <c r="X27" s="2">
        <v>0</v>
      </c>
      <c r="Y27" s="2">
        <v>0</v>
      </c>
      <c r="Z27" s="2">
        <v>0</v>
      </c>
      <c r="AA27" s="1">
        <f>Q27+S27+U27+W27+Y27</f>
        <v>1902</v>
      </c>
      <c r="AB27" s="13">
        <f>R27+T27+V27+X27+Z27</f>
        <v>0</v>
      </c>
      <c r="AC27" s="14">
        <f>AA27+AB27</f>
        <v>1902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>
        <f t="shared" si="15"/>
        <v>458.08383233532913</v>
      </c>
      <c r="AI27" s="2" t="str">
        <f t="shared" si="15"/>
        <v>N.A.</v>
      </c>
      <c r="AJ27" s="2">
        <f t="shared" si="15"/>
        <v>9030</v>
      </c>
      <c r="AK27" s="2" t="str">
        <f t="shared" si="15"/>
        <v>N.A.</v>
      </c>
      <c r="AL27" s="2">
        <f t="shared" si="15"/>
        <v>3746.6666666666665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3022.0977917981072</v>
      </c>
      <c r="AQ27" s="13" t="str">
        <f t="shared" si="15"/>
        <v>N.A.</v>
      </c>
      <c r="AR27" s="14">
        <f t="shared" si="15"/>
        <v>3022.0977917981072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1967579.9999999998</v>
      </c>
      <c r="C29" s="2">
        <v>21178401.000000004</v>
      </c>
      <c r="D29" s="2">
        <v>580500</v>
      </c>
      <c r="E29" s="2"/>
      <c r="F29" s="2"/>
      <c r="G29" s="2">
        <v>0</v>
      </c>
      <c r="H29" s="2"/>
      <c r="I29" s="2"/>
      <c r="J29" s="2"/>
      <c r="K29" s="2"/>
      <c r="L29" s="1">
        <f t="shared" si="16"/>
        <v>2548080</v>
      </c>
      <c r="M29" s="13">
        <f t="shared" si="16"/>
        <v>21178401.000000004</v>
      </c>
      <c r="N29" s="14">
        <f t="shared" si="17"/>
        <v>23726481.000000004</v>
      </c>
      <c r="P29" s="3" t="s">
        <v>14</v>
      </c>
      <c r="Q29" s="2">
        <v>552</v>
      </c>
      <c r="R29" s="2">
        <v>2904</v>
      </c>
      <c r="S29" s="2">
        <v>501</v>
      </c>
      <c r="T29" s="2">
        <v>0</v>
      </c>
      <c r="U29" s="2">
        <v>0</v>
      </c>
      <c r="V29" s="2">
        <v>51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1053</v>
      </c>
      <c r="AB29" s="13">
        <f t="shared" si="18"/>
        <v>2955</v>
      </c>
      <c r="AC29" s="14">
        <f t="shared" si="19"/>
        <v>4008</v>
      </c>
      <c r="AE29" s="3" t="s">
        <v>14</v>
      </c>
      <c r="AF29" s="2">
        <f t="shared" si="20"/>
        <v>3564.45652173913</v>
      </c>
      <c r="AG29" s="2">
        <f t="shared" si="15"/>
        <v>7292.8378099173569</v>
      </c>
      <c r="AH29" s="2">
        <f t="shared" si="15"/>
        <v>1158.6826347305389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2419.82905982906</v>
      </c>
      <c r="AQ29" s="13">
        <f t="shared" si="15"/>
        <v>7166.9715736040625</v>
      </c>
      <c r="AR29" s="14">
        <f t="shared" si="15"/>
        <v>5919.7806886227554</v>
      </c>
    </row>
    <row r="30" spans="1:44" ht="15" customHeight="1" thickBot="1" x14ac:dyDescent="0.3">
      <c r="A30" s="3" t="s">
        <v>15</v>
      </c>
      <c r="B30" s="2">
        <v>382500</v>
      </c>
      <c r="C30" s="2"/>
      <c r="D30" s="2">
        <v>6966000</v>
      </c>
      <c r="E30" s="2"/>
      <c r="F30" s="2"/>
      <c r="G30" s="2">
        <v>1548000</v>
      </c>
      <c r="H30" s="2">
        <v>1935000</v>
      </c>
      <c r="I30" s="2"/>
      <c r="J30" s="2"/>
      <c r="K30" s="2"/>
      <c r="L30" s="1">
        <f t="shared" si="16"/>
        <v>9283500</v>
      </c>
      <c r="M30" s="13">
        <f t="shared" si="16"/>
        <v>1548000</v>
      </c>
      <c r="N30" s="14">
        <f t="shared" si="17"/>
        <v>10831500</v>
      </c>
      <c r="P30" s="3" t="s">
        <v>15</v>
      </c>
      <c r="Q30" s="2">
        <v>51</v>
      </c>
      <c r="R30" s="2">
        <v>0</v>
      </c>
      <c r="S30" s="2">
        <v>1800</v>
      </c>
      <c r="T30" s="2">
        <v>0</v>
      </c>
      <c r="U30" s="2">
        <v>0</v>
      </c>
      <c r="V30" s="2">
        <v>450</v>
      </c>
      <c r="W30" s="2">
        <v>450</v>
      </c>
      <c r="X30" s="2">
        <v>0</v>
      </c>
      <c r="Y30" s="2">
        <v>0</v>
      </c>
      <c r="Z30" s="2">
        <v>0</v>
      </c>
      <c r="AA30" s="1">
        <f t="shared" si="18"/>
        <v>2301</v>
      </c>
      <c r="AB30" s="13">
        <f t="shared" si="18"/>
        <v>450</v>
      </c>
      <c r="AC30" s="17">
        <f t="shared" si="19"/>
        <v>2751</v>
      </c>
      <c r="AE30" s="3" t="s">
        <v>15</v>
      </c>
      <c r="AF30" s="2">
        <f t="shared" si="20"/>
        <v>7500</v>
      </c>
      <c r="AG30" s="2" t="str">
        <f t="shared" si="15"/>
        <v>N.A.</v>
      </c>
      <c r="AH30" s="2">
        <f t="shared" si="15"/>
        <v>3870</v>
      </c>
      <c r="AI30" s="2" t="str">
        <f t="shared" si="15"/>
        <v>N.A.</v>
      </c>
      <c r="AJ30" s="2" t="str">
        <f t="shared" si="15"/>
        <v>N.A.</v>
      </c>
      <c r="AK30" s="2">
        <f t="shared" si="15"/>
        <v>3440</v>
      </c>
      <c r="AL30" s="2">
        <f t="shared" si="15"/>
        <v>4300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4034.5501955671448</v>
      </c>
      <c r="AQ30" s="13">
        <f t="shared" si="15"/>
        <v>3440</v>
      </c>
      <c r="AR30" s="14">
        <f t="shared" si="15"/>
        <v>3937.2955288985822</v>
      </c>
    </row>
    <row r="31" spans="1:44" ht="15" customHeight="1" thickBot="1" x14ac:dyDescent="0.3">
      <c r="A31" s="4" t="s">
        <v>16</v>
      </c>
      <c r="B31" s="2">
        <v>2350080</v>
      </c>
      <c r="C31" s="2">
        <v>21178401.000000004</v>
      </c>
      <c r="D31" s="2">
        <v>7776000</v>
      </c>
      <c r="E31" s="2"/>
      <c r="F31" s="2">
        <v>460530</v>
      </c>
      <c r="G31" s="2">
        <v>1548000</v>
      </c>
      <c r="H31" s="2">
        <v>6993000</v>
      </c>
      <c r="I31" s="2"/>
      <c r="J31" s="2"/>
      <c r="K31" s="2"/>
      <c r="L31" s="1">
        <f t="shared" ref="L31" si="21">B31+D31+F31+H31+J31</f>
        <v>17579610</v>
      </c>
      <c r="M31" s="13">
        <f t="shared" ref="M31" si="22">C31+E31+G31+I31+K31</f>
        <v>22726401.000000004</v>
      </c>
      <c r="N31" s="17">
        <f t="shared" ref="N31" si="23">L31+M31</f>
        <v>40306011</v>
      </c>
      <c r="P31" s="4" t="s">
        <v>16</v>
      </c>
      <c r="Q31" s="2">
        <v>603</v>
      </c>
      <c r="R31" s="2">
        <v>2904</v>
      </c>
      <c r="S31" s="2">
        <v>2802</v>
      </c>
      <c r="T31" s="2">
        <v>0</v>
      </c>
      <c r="U31" s="2">
        <v>51</v>
      </c>
      <c r="V31" s="2">
        <v>501</v>
      </c>
      <c r="W31" s="2">
        <v>1800</v>
      </c>
      <c r="X31" s="2">
        <v>0</v>
      </c>
      <c r="Y31" s="2">
        <v>0</v>
      </c>
      <c r="Z31" s="2">
        <v>0</v>
      </c>
      <c r="AA31" s="1">
        <f t="shared" ref="AA31" si="24">Q31+S31+U31+W31+Y31</f>
        <v>5256</v>
      </c>
      <c r="AB31" s="13">
        <f t="shared" ref="AB31" si="25">R31+T31+V31+X31+Z31</f>
        <v>3405</v>
      </c>
      <c r="AC31" s="14">
        <f t="shared" ref="AC31" si="26">AA31+AB31</f>
        <v>8661</v>
      </c>
      <c r="AE31" s="4" t="s">
        <v>16</v>
      </c>
      <c r="AF31" s="2">
        <f t="shared" si="20"/>
        <v>3897.313432835821</v>
      </c>
      <c r="AG31" s="2">
        <f t="shared" si="15"/>
        <v>7292.8378099173569</v>
      </c>
      <c r="AH31" s="2">
        <f t="shared" si="15"/>
        <v>2775.1605995717346</v>
      </c>
      <c r="AI31" s="2" t="str">
        <f t="shared" si="15"/>
        <v>N.A.</v>
      </c>
      <c r="AJ31" s="2">
        <f t="shared" si="15"/>
        <v>9030</v>
      </c>
      <c r="AK31" s="2">
        <f t="shared" si="15"/>
        <v>3089.820359281437</v>
      </c>
      <c r="AL31" s="2">
        <f t="shared" si="15"/>
        <v>3885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3344.6746575342468</v>
      </c>
      <c r="AQ31" s="13">
        <f t="shared" ref="AQ31" si="28">IFERROR(M31/AB31, "N.A.")</f>
        <v>6674.420264317182</v>
      </c>
      <c r="AR31" s="14">
        <f t="shared" ref="AR31" si="29">IFERROR(N31/AC31, "N.A.")</f>
        <v>4653.7364045722206</v>
      </c>
    </row>
    <row r="32" spans="1:44" ht="15" customHeight="1" thickBot="1" x14ac:dyDescent="0.3">
      <c r="A32" s="5" t="s">
        <v>0</v>
      </c>
      <c r="B32" s="24">
        <f>B31+C31</f>
        <v>23528481.000000004</v>
      </c>
      <c r="C32" s="26"/>
      <c r="D32" s="24">
        <f>D31+E31</f>
        <v>7776000</v>
      </c>
      <c r="E32" s="26"/>
      <c r="F32" s="24">
        <f>F31+G31</f>
        <v>2008530</v>
      </c>
      <c r="G32" s="26"/>
      <c r="H32" s="24">
        <f>H31+I31</f>
        <v>6993000</v>
      </c>
      <c r="I32" s="26"/>
      <c r="J32" s="24">
        <f>J31+K31</f>
        <v>0</v>
      </c>
      <c r="K32" s="26"/>
      <c r="L32" s="24">
        <f>L31+M31</f>
        <v>40306011</v>
      </c>
      <c r="M32" s="25"/>
      <c r="N32" s="18">
        <f>B32+D32+F32+H32+J32</f>
        <v>40306011</v>
      </c>
      <c r="P32" s="5" t="s">
        <v>0</v>
      </c>
      <c r="Q32" s="24">
        <f>Q31+R31</f>
        <v>3507</v>
      </c>
      <c r="R32" s="26"/>
      <c r="S32" s="24">
        <f>S31+T31</f>
        <v>2802</v>
      </c>
      <c r="T32" s="26"/>
      <c r="U32" s="24">
        <f>U31+V31</f>
        <v>552</v>
      </c>
      <c r="V32" s="26"/>
      <c r="W32" s="24">
        <f>W31+X31</f>
        <v>1800</v>
      </c>
      <c r="X32" s="26"/>
      <c r="Y32" s="24">
        <f>Y31+Z31</f>
        <v>0</v>
      </c>
      <c r="Z32" s="26"/>
      <c r="AA32" s="24">
        <f>AA31+AB31</f>
        <v>8661</v>
      </c>
      <c r="AB32" s="26"/>
      <c r="AC32" s="19">
        <f>Q32+S32+U32+W32+Y32</f>
        <v>8661</v>
      </c>
      <c r="AE32" s="5" t="s">
        <v>0</v>
      </c>
      <c r="AF32" s="27">
        <f>IFERROR(B32/Q32,"N.A.")</f>
        <v>6709.0051325919603</v>
      </c>
      <c r="AG32" s="28"/>
      <c r="AH32" s="27">
        <f>IFERROR(D32/S32,"N.A.")</f>
        <v>2775.1605995717346</v>
      </c>
      <c r="AI32" s="28"/>
      <c r="AJ32" s="27">
        <f>IFERROR(F32/U32,"N.A.")</f>
        <v>3638.641304347826</v>
      </c>
      <c r="AK32" s="28"/>
      <c r="AL32" s="27">
        <f>IFERROR(H32/W32,"N.A.")</f>
        <v>3885</v>
      </c>
      <c r="AM32" s="28"/>
      <c r="AN32" s="27" t="str">
        <f>IFERROR(J32/Y32,"N.A.")</f>
        <v>N.A.</v>
      </c>
      <c r="AO32" s="28"/>
      <c r="AP32" s="27">
        <f>IFERROR(L32/AA32,"N.A.")</f>
        <v>4653.7364045722206</v>
      </c>
      <c r="AQ32" s="28"/>
      <c r="AR32" s="16">
        <f>IFERROR(N32/AC32, "N.A.")</f>
        <v>4653.7364045722206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65790</v>
      </c>
      <c r="C39" s="2"/>
      <c r="D39" s="2">
        <v>263160</v>
      </c>
      <c r="E39" s="2"/>
      <c r="F39" s="2"/>
      <c r="G39" s="2"/>
      <c r="H39" s="2">
        <v>222360</v>
      </c>
      <c r="I39" s="2"/>
      <c r="J39" s="2">
        <v>0</v>
      </c>
      <c r="K39" s="2"/>
      <c r="L39" s="1">
        <f>B39+D39+F39+H39+J39</f>
        <v>551310</v>
      </c>
      <c r="M39" s="13">
        <f>C39+E39+G39+I39+K39</f>
        <v>0</v>
      </c>
      <c r="N39" s="14">
        <f>L39+M39</f>
        <v>551310</v>
      </c>
      <c r="P39" s="3" t="s">
        <v>12</v>
      </c>
      <c r="Q39" s="2">
        <v>51</v>
      </c>
      <c r="R39" s="2">
        <v>0</v>
      </c>
      <c r="S39" s="2">
        <v>51</v>
      </c>
      <c r="T39" s="2">
        <v>0</v>
      </c>
      <c r="U39" s="2">
        <v>0</v>
      </c>
      <c r="V39" s="2">
        <v>0</v>
      </c>
      <c r="W39" s="2">
        <v>102</v>
      </c>
      <c r="X39" s="2">
        <v>0</v>
      </c>
      <c r="Y39" s="2">
        <v>450</v>
      </c>
      <c r="Z39" s="2">
        <v>0</v>
      </c>
      <c r="AA39" s="1">
        <f>Q39+S39+U39+W39+Y39</f>
        <v>654</v>
      </c>
      <c r="AB39" s="13">
        <f>R39+T39+V39+X39+Z39</f>
        <v>0</v>
      </c>
      <c r="AC39" s="14">
        <f>AA39+AB39</f>
        <v>654</v>
      </c>
      <c r="AE39" s="3" t="s">
        <v>12</v>
      </c>
      <c r="AF39" s="2">
        <f>IFERROR(B39/Q39, "N.A.")</f>
        <v>1290</v>
      </c>
      <c r="AG39" s="2" t="str">
        <f t="shared" ref="AG39:AR43" si="30">IFERROR(C39/R39, "N.A.")</f>
        <v>N.A.</v>
      </c>
      <c r="AH39" s="2">
        <f t="shared" si="30"/>
        <v>5160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2180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842.98165137614683</v>
      </c>
      <c r="AQ39" s="13" t="str">
        <f t="shared" si="30"/>
        <v>N.A.</v>
      </c>
      <c r="AR39" s="14">
        <f t="shared" si="30"/>
        <v>842.98165137614683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2554200</v>
      </c>
      <c r="C41" s="2">
        <v>11770499.999999998</v>
      </c>
      <c r="D41" s="2"/>
      <c r="E41" s="2"/>
      <c r="F41" s="2"/>
      <c r="G41" s="2"/>
      <c r="H41" s="2"/>
      <c r="I41" s="2">
        <v>877200</v>
      </c>
      <c r="J41" s="2">
        <v>0</v>
      </c>
      <c r="K41" s="2"/>
      <c r="L41" s="1">
        <f t="shared" si="31"/>
        <v>2554200</v>
      </c>
      <c r="M41" s="13">
        <f t="shared" si="31"/>
        <v>12647699.999999998</v>
      </c>
      <c r="N41" s="14">
        <f t="shared" si="32"/>
        <v>15201899.999999998</v>
      </c>
      <c r="P41" s="3" t="s">
        <v>14</v>
      </c>
      <c r="Q41" s="2">
        <v>900</v>
      </c>
      <c r="R41" s="2">
        <v>2853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51</v>
      </c>
      <c r="Y41" s="2">
        <v>51</v>
      </c>
      <c r="Z41" s="2">
        <v>0</v>
      </c>
      <c r="AA41" s="1">
        <f t="shared" si="33"/>
        <v>951</v>
      </c>
      <c r="AB41" s="13">
        <f t="shared" si="33"/>
        <v>2904</v>
      </c>
      <c r="AC41" s="14">
        <f t="shared" si="34"/>
        <v>3855</v>
      </c>
      <c r="AE41" s="3" t="s">
        <v>14</v>
      </c>
      <c r="AF41" s="2">
        <f t="shared" si="35"/>
        <v>2838</v>
      </c>
      <c r="AG41" s="2">
        <f t="shared" si="30"/>
        <v>4125.6572029442686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17200</v>
      </c>
      <c r="AN41" s="2">
        <f t="shared" si="30"/>
        <v>0</v>
      </c>
      <c r="AO41" s="2" t="str">
        <f t="shared" si="30"/>
        <v>N.A.</v>
      </c>
      <c r="AP41" s="15">
        <f t="shared" si="30"/>
        <v>2685.8044164037856</v>
      </c>
      <c r="AQ41" s="13">
        <f t="shared" si="30"/>
        <v>4355.2685950413215</v>
      </c>
      <c r="AR41" s="14">
        <f t="shared" si="30"/>
        <v>3943.4241245136182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2619990.0000000005</v>
      </c>
      <c r="C43" s="2">
        <v>11770499.999999998</v>
      </c>
      <c r="D43" s="2">
        <v>263160</v>
      </c>
      <c r="E43" s="2"/>
      <c r="F43" s="2"/>
      <c r="G43" s="2"/>
      <c r="H43" s="2">
        <v>222360</v>
      </c>
      <c r="I43" s="2">
        <v>877200</v>
      </c>
      <c r="J43" s="2">
        <v>0</v>
      </c>
      <c r="K43" s="2"/>
      <c r="L43" s="1">
        <f t="shared" ref="L43" si="36">B43+D43+F43+H43+J43</f>
        <v>3105510.0000000005</v>
      </c>
      <c r="M43" s="13">
        <f t="shared" ref="M43" si="37">C43+E43+G43+I43+K43</f>
        <v>12647699.999999998</v>
      </c>
      <c r="N43" s="17">
        <f t="shared" ref="N43" si="38">L43+M43</f>
        <v>15753209.999999998</v>
      </c>
      <c r="P43" s="4" t="s">
        <v>16</v>
      </c>
      <c r="Q43" s="2">
        <v>951</v>
      </c>
      <c r="R43" s="2">
        <v>2853</v>
      </c>
      <c r="S43" s="2">
        <v>51</v>
      </c>
      <c r="T43" s="2">
        <v>0</v>
      </c>
      <c r="U43" s="2">
        <v>0</v>
      </c>
      <c r="V43" s="2">
        <v>0</v>
      </c>
      <c r="W43" s="2">
        <v>102</v>
      </c>
      <c r="X43" s="2">
        <v>51</v>
      </c>
      <c r="Y43" s="2">
        <v>501</v>
      </c>
      <c r="Z43" s="2">
        <v>0</v>
      </c>
      <c r="AA43" s="1">
        <f t="shared" ref="AA43" si="39">Q43+S43+U43+W43+Y43</f>
        <v>1605</v>
      </c>
      <c r="AB43" s="13">
        <f t="shared" ref="AB43" si="40">R43+T43+V43+X43+Z43</f>
        <v>2904</v>
      </c>
      <c r="AC43" s="17">
        <f t="shared" ref="AC43" si="41">AA43+AB43</f>
        <v>4509</v>
      </c>
      <c r="AE43" s="4" t="s">
        <v>16</v>
      </c>
      <c r="AF43" s="2">
        <f t="shared" si="35"/>
        <v>2754.9842271293383</v>
      </c>
      <c r="AG43" s="2">
        <f t="shared" si="30"/>
        <v>4125.6572029442686</v>
      </c>
      <c r="AH43" s="2">
        <f t="shared" si="30"/>
        <v>5160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2180</v>
      </c>
      <c r="AM43" s="2">
        <f t="shared" si="30"/>
        <v>17200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1934.8971962616824</v>
      </c>
      <c r="AQ43" s="13">
        <f t="shared" ref="AQ43" si="43">IFERROR(M43/AB43, "N.A.")</f>
        <v>4355.2685950413215</v>
      </c>
      <c r="AR43" s="14">
        <f t="shared" ref="AR43" si="44">IFERROR(N43/AC43, "N.A.")</f>
        <v>3493.7258815701925</v>
      </c>
    </row>
    <row r="44" spans="1:44" ht="15" customHeight="1" thickBot="1" x14ac:dyDescent="0.3">
      <c r="A44" s="5" t="s">
        <v>0</v>
      </c>
      <c r="B44" s="24">
        <f>B43+C43</f>
        <v>14390489.999999998</v>
      </c>
      <c r="C44" s="26"/>
      <c r="D44" s="24">
        <f>D43+E43</f>
        <v>263160</v>
      </c>
      <c r="E44" s="26"/>
      <c r="F44" s="24">
        <f>F43+G43</f>
        <v>0</v>
      </c>
      <c r="G44" s="26"/>
      <c r="H44" s="24">
        <f>H43+I43</f>
        <v>1099560</v>
      </c>
      <c r="I44" s="26"/>
      <c r="J44" s="24">
        <f>J43+K43</f>
        <v>0</v>
      </c>
      <c r="K44" s="26"/>
      <c r="L44" s="24">
        <f>L43+M43</f>
        <v>15753209.999999998</v>
      </c>
      <c r="M44" s="25"/>
      <c r="N44" s="18">
        <f>B44+D44+F44+H44+J44</f>
        <v>15753209.999999998</v>
      </c>
      <c r="P44" s="5" t="s">
        <v>0</v>
      </c>
      <c r="Q44" s="24">
        <f>Q43+R43</f>
        <v>3804</v>
      </c>
      <c r="R44" s="26"/>
      <c r="S44" s="24">
        <f>S43+T43</f>
        <v>51</v>
      </c>
      <c r="T44" s="26"/>
      <c r="U44" s="24">
        <f>U43+V43</f>
        <v>0</v>
      </c>
      <c r="V44" s="26"/>
      <c r="W44" s="24">
        <f>W43+X43</f>
        <v>153</v>
      </c>
      <c r="X44" s="26"/>
      <c r="Y44" s="24">
        <f>Y43+Z43</f>
        <v>501</v>
      </c>
      <c r="Z44" s="26"/>
      <c r="AA44" s="24">
        <f>AA43+AB43</f>
        <v>4509</v>
      </c>
      <c r="AB44" s="25"/>
      <c r="AC44" s="18">
        <f>Q44+S44+U44+W44+Y44</f>
        <v>4509</v>
      </c>
      <c r="AE44" s="5" t="s">
        <v>0</v>
      </c>
      <c r="AF44" s="27">
        <f>IFERROR(B44/Q44,"N.A.")</f>
        <v>3782.9889589905356</v>
      </c>
      <c r="AG44" s="28"/>
      <c r="AH44" s="27">
        <f>IFERROR(D44/S44,"N.A.")</f>
        <v>5160</v>
      </c>
      <c r="AI44" s="28"/>
      <c r="AJ44" s="27" t="str">
        <f>IFERROR(F44/U44,"N.A.")</f>
        <v>N.A.</v>
      </c>
      <c r="AK44" s="28"/>
      <c r="AL44" s="27">
        <f>IFERROR(H44/W44,"N.A.")</f>
        <v>7186.666666666667</v>
      </c>
      <c r="AM44" s="28"/>
      <c r="AN44" s="27">
        <f>IFERROR(J44/Y44,"N.A.")</f>
        <v>0</v>
      </c>
      <c r="AO44" s="28"/>
      <c r="AP44" s="27">
        <f>IFERROR(L44/AA44,"N.A.")</f>
        <v>3493.7258815701925</v>
      </c>
      <c r="AQ44" s="28"/>
      <c r="AR44" s="16">
        <f>IFERROR(N44/AC44, "N.A.")</f>
        <v>3493.7258815701925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32800730.999999996</v>
      </c>
      <c r="C15" s="2"/>
      <c r="D15" s="2">
        <v>11188462</v>
      </c>
      <c r="E15" s="2"/>
      <c r="F15" s="2">
        <v>21410530</v>
      </c>
      <c r="G15" s="2"/>
      <c r="H15" s="2">
        <v>39119655</v>
      </c>
      <c r="I15" s="2"/>
      <c r="J15" s="2">
        <v>0</v>
      </c>
      <c r="K15" s="2"/>
      <c r="L15" s="1">
        <f>B15+D15+F15+H15+J15</f>
        <v>104519378</v>
      </c>
      <c r="M15" s="13">
        <f>C15+E15+G15+I15+K15</f>
        <v>0</v>
      </c>
      <c r="N15" s="14">
        <f>L15+M15</f>
        <v>104519378</v>
      </c>
      <c r="P15" s="3" t="s">
        <v>12</v>
      </c>
      <c r="Q15" s="2">
        <v>8638</v>
      </c>
      <c r="R15" s="2">
        <v>0</v>
      </c>
      <c r="S15" s="2">
        <v>2466</v>
      </c>
      <c r="T15" s="2">
        <v>0</v>
      </c>
      <c r="U15" s="2">
        <v>4181</v>
      </c>
      <c r="V15" s="2">
        <v>0</v>
      </c>
      <c r="W15" s="2">
        <v>19665</v>
      </c>
      <c r="X15" s="2">
        <v>0</v>
      </c>
      <c r="Y15" s="2">
        <v>3801</v>
      </c>
      <c r="Z15" s="2">
        <v>0</v>
      </c>
      <c r="AA15" s="1">
        <f>Q15+S15+U15+W15+Y15</f>
        <v>38751</v>
      </c>
      <c r="AB15" s="13">
        <f>R15+T15+V15+X15+Z15</f>
        <v>0</v>
      </c>
      <c r="AC15" s="14">
        <f>AA15+AB15</f>
        <v>38751</v>
      </c>
      <c r="AE15" s="3" t="s">
        <v>12</v>
      </c>
      <c r="AF15" s="2">
        <f>IFERROR(B15/Q15, "N.A.")</f>
        <v>3797.2598981245656</v>
      </c>
      <c r="AG15" s="2" t="str">
        <f t="shared" ref="AG15:AR19" si="0">IFERROR(C15/R15, "N.A.")</f>
        <v>N.A.</v>
      </c>
      <c r="AH15" s="2">
        <f t="shared" si="0"/>
        <v>4537.089213300892</v>
      </c>
      <c r="AI15" s="2" t="str">
        <f t="shared" si="0"/>
        <v>N.A.</v>
      </c>
      <c r="AJ15" s="2">
        <f t="shared" si="0"/>
        <v>5120.9112652475487</v>
      </c>
      <c r="AK15" s="2" t="str">
        <f t="shared" si="0"/>
        <v>N.A.</v>
      </c>
      <c r="AL15" s="2">
        <f t="shared" si="0"/>
        <v>1989.3035850495805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2697.2046656860466</v>
      </c>
      <c r="AQ15" s="13" t="str">
        <f t="shared" si="0"/>
        <v>N.A.</v>
      </c>
      <c r="AR15" s="14">
        <f t="shared" si="0"/>
        <v>2697.2046656860466</v>
      </c>
    </row>
    <row r="16" spans="1:44" ht="15" customHeight="1" thickBot="1" x14ac:dyDescent="0.3">
      <c r="A16" s="3" t="s">
        <v>13</v>
      </c>
      <c r="B16" s="2">
        <v>21697655.000000004</v>
      </c>
      <c r="C16" s="2">
        <v>3374252.9999999995</v>
      </c>
      <c r="D16" s="2">
        <v>691955.99999999988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22389611.000000004</v>
      </c>
      <c r="M16" s="13">
        <f t="shared" si="1"/>
        <v>3374252.9999999995</v>
      </c>
      <c r="N16" s="14">
        <f t="shared" ref="N16:N18" si="2">L16+M16</f>
        <v>25763864.000000004</v>
      </c>
      <c r="P16" s="3" t="s">
        <v>13</v>
      </c>
      <c r="Q16" s="2">
        <v>7723</v>
      </c>
      <c r="R16" s="2">
        <v>663</v>
      </c>
      <c r="S16" s="2">
        <v>822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8545</v>
      </c>
      <c r="AB16" s="13">
        <f t="shared" si="3"/>
        <v>663</v>
      </c>
      <c r="AC16" s="14">
        <f t="shared" ref="AC16:AC18" si="4">AA16+AB16</f>
        <v>9208</v>
      </c>
      <c r="AE16" s="3" t="s">
        <v>13</v>
      </c>
      <c r="AF16" s="2">
        <f t="shared" ref="AF16:AF19" si="5">IFERROR(B16/Q16, "N.A.")</f>
        <v>2809.4853036384829</v>
      </c>
      <c r="AG16" s="2">
        <f t="shared" si="0"/>
        <v>5089.3710407239814</v>
      </c>
      <c r="AH16" s="2">
        <f t="shared" si="0"/>
        <v>841.79562043795602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2620.2002340550034</v>
      </c>
      <c r="AQ16" s="13">
        <f t="shared" si="0"/>
        <v>5089.3710407239814</v>
      </c>
      <c r="AR16" s="14">
        <f t="shared" si="0"/>
        <v>2797.9869678540404</v>
      </c>
    </row>
    <row r="17" spans="1:44" ht="15" customHeight="1" thickBot="1" x14ac:dyDescent="0.3">
      <c r="A17" s="3" t="s">
        <v>14</v>
      </c>
      <c r="B17" s="2">
        <v>102829487.00000001</v>
      </c>
      <c r="C17" s="2">
        <v>535303537.99999994</v>
      </c>
      <c r="D17" s="2">
        <v>28888674</v>
      </c>
      <c r="E17" s="2">
        <v>13646050.000000002</v>
      </c>
      <c r="F17" s="2"/>
      <c r="G17" s="2">
        <v>19600439.999999996</v>
      </c>
      <c r="H17" s="2"/>
      <c r="I17" s="2">
        <v>17271440.000000004</v>
      </c>
      <c r="J17" s="2">
        <v>0</v>
      </c>
      <c r="K17" s="2"/>
      <c r="L17" s="1">
        <f t="shared" si="1"/>
        <v>131718161.00000001</v>
      </c>
      <c r="M17" s="13">
        <f t="shared" si="1"/>
        <v>585821468</v>
      </c>
      <c r="N17" s="14">
        <f t="shared" si="2"/>
        <v>717539629</v>
      </c>
      <c r="P17" s="3" t="s">
        <v>14</v>
      </c>
      <c r="Q17" s="2">
        <v>26792</v>
      </c>
      <c r="R17" s="2">
        <v>79991</v>
      </c>
      <c r="S17" s="2">
        <v>6977</v>
      </c>
      <c r="T17" s="2">
        <v>908</v>
      </c>
      <c r="U17" s="2">
        <v>0</v>
      </c>
      <c r="V17" s="2">
        <v>2843</v>
      </c>
      <c r="W17" s="2">
        <v>0</v>
      </c>
      <c r="X17" s="2">
        <v>2703</v>
      </c>
      <c r="Y17" s="2">
        <v>2387</v>
      </c>
      <c r="Z17" s="2">
        <v>0</v>
      </c>
      <c r="AA17" s="1">
        <f t="shared" si="3"/>
        <v>36156</v>
      </c>
      <c r="AB17" s="13">
        <f t="shared" si="3"/>
        <v>86445</v>
      </c>
      <c r="AC17" s="14">
        <f t="shared" si="4"/>
        <v>122601</v>
      </c>
      <c r="AE17" s="3" t="s">
        <v>14</v>
      </c>
      <c r="AF17" s="2">
        <f t="shared" si="5"/>
        <v>3838.0668483129298</v>
      </c>
      <c r="AG17" s="2">
        <f t="shared" si="0"/>
        <v>6692.0470802965328</v>
      </c>
      <c r="AH17" s="2">
        <f t="shared" si="0"/>
        <v>4140.5581195356172</v>
      </c>
      <c r="AI17" s="2">
        <f t="shared" si="0"/>
        <v>15028.689427312778</v>
      </c>
      <c r="AJ17" s="2" t="str">
        <f t="shared" si="0"/>
        <v>N.A.</v>
      </c>
      <c r="AK17" s="2">
        <f t="shared" si="0"/>
        <v>6894.2806894125906</v>
      </c>
      <c r="AL17" s="2" t="str">
        <f t="shared" si="0"/>
        <v>N.A.</v>
      </c>
      <c r="AM17" s="2">
        <f t="shared" si="0"/>
        <v>6389.7299297077334</v>
      </c>
      <c r="AN17" s="2">
        <f t="shared" si="0"/>
        <v>0</v>
      </c>
      <c r="AO17" s="2" t="str">
        <f t="shared" si="0"/>
        <v>N.A.</v>
      </c>
      <c r="AP17" s="15">
        <f t="shared" si="0"/>
        <v>3643.05125013829</v>
      </c>
      <c r="AQ17" s="13">
        <f t="shared" si="0"/>
        <v>6776.8114755046563</v>
      </c>
      <c r="AR17" s="14">
        <f t="shared" si="0"/>
        <v>5852.6409164688703</v>
      </c>
    </row>
    <row r="18" spans="1:44" ht="15" customHeight="1" thickBot="1" x14ac:dyDescent="0.3">
      <c r="A18" s="3" t="s">
        <v>15</v>
      </c>
      <c r="B18" s="2">
        <v>8857894</v>
      </c>
      <c r="C18" s="2">
        <v>679830</v>
      </c>
      <c r="D18" s="2">
        <v>8178306</v>
      </c>
      <c r="E18" s="2">
        <v>541380</v>
      </c>
      <c r="F18" s="2"/>
      <c r="G18" s="2">
        <v>2564075</v>
      </c>
      <c r="H18" s="2">
        <v>5514193.9999999991</v>
      </c>
      <c r="I18" s="2"/>
      <c r="J18" s="2">
        <v>0</v>
      </c>
      <c r="K18" s="2"/>
      <c r="L18" s="1">
        <f t="shared" si="1"/>
        <v>22550394</v>
      </c>
      <c r="M18" s="13">
        <f t="shared" si="1"/>
        <v>3785285</v>
      </c>
      <c r="N18" s="14">
        <f t="shared" si="2"/>
        <v>26335679</v>
      </c>
      <c r="P18" s="3" t="s">
        <v>15</v>
      </c>
      <c r="Q18" s="2">
        <v>3915</v>
      </c>
      <c r="R18" s="2">
        <v>170</v>
      </c>
      <c r="S18" s="2">
        <v>2371</v>
      </c>
      <c r="T18" s="2">
        <v>159</v>
      </c>
      <c r="U18" s="2">
        <v>0</v>
      </c>
      <c r="V18" s="2">
        <v>1283</v>
      </c>
      <c r="W18" s="2">
        <v>6620</v>
      </c>
      <c r="X18" s="2">
        <v>0</v>
      </c>
      <c r="Y18" s="2">
        <v>2017</v>
      </c>
      <c r="Z18" s="2">
        <v>0</v>
      </c>
      <c r="AA18" s="1">
        <f t="shared" si="3"/>
        <v>14923</v>
      </c>
      <c r="AB18" s="13">
        <f t="shared" si="3"/>
        <v>1612</v>
      </c>
      <c r="AC18" s="17">
        <f t="shared" si="4"/>
        <v>16535</v>
      </c>
      <c r="AE18" s="3" t="s">
        <v>15</v>
      </c>
      <c r="AF18" s="2">
        <f t="shared" si="5"/>
        <v>2262.5527458492975</v>
      </c>
      <c r="AG18" s="2">
        <f t="shared" si="0"/>
        <v>3999</v>
      </c>
      <c r="AH18" s="2">
        <f t="shared" si="0"/>
        <v>3449.3066216786165</v>
      </c>
      <c r="AI18" s="2">
        <f t="shared" si="0"/>
        <v>3404.9056603773583</v>
      </c>
      <c r="AJ18" s="2" t="str">
        <f t="shared" si="0"/>
        <v>N.A.</v>
      </c>
      <c r="AK18" s="2">
        <f t="shared" si="0"/>
        <v>1998.4996102883865</v>
      </c>
      <c r="AL18" s="2">
        <f t="shared" si="0"/>
        <v>832.95981873111771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1511.1166655498225</v>
      </c>
      <c r="AQ18" s="13">
        <f t="shared" si="0"/>
        <v>2348.1916873449131</v>
      </c>
      <c r="AR18" s="14">
        <f t="shared" si="0"/>
        <v>1592.7232537042637</v>
      </c>
    </row>
    <row r="19" spans="1:44" ht="15" customHeight="1" thickBot="1" x14ac:dyDescent="0.3">
      <c r="A19" s="4" t="s">
        <v>16</v>
      </c>
      <c r="B19" s="2">
        <v>166185767.00000006</v>
      </c>
      <c r="C19" s="2">
        <v>539357620.99999988</v>
      </c>
      <c r="D19" s="2">
        <v>48947398</v>
      </c>
      <c r="E19" s="2">
        <v>14187430</v>
      </c>
      <c r="F19" s="2">
        <v>21410530</v>
      </c>
      <c r="G19" s="2">
        <v>22164515</v>
      </c>
      <c r="H19" s="2">
        <v>44633848.999999993</v>
      </c>
      <c r="I19" s="2">
        <v>17271440.000000004</v>
      </c>
      <c r="J19" s="2">
        <v>0</v>
      </c>
      <c r="K19" s="2"/>
      <c r="L19" s="1">
        <f t="shared" ref="L19" si="6">B19+D19+F19+H19+J19</f>
        <v>281177544.00000006</v>
      </c>
      <c r="M19" s="13">
        <f t="shared" ref="M19" si="7">C19+E19+G19+I19+K19</f>
        <v>592981005.99999988</v>
      </c>
      <c r="N19" s="17">
        <f t="shared" ref="N19" si="8">L19+M19</f>
        <v>874158550</v>
      </c>
      <c r="P19" s="4" t="s">
        <v>16</v>
      </c>
      <c r="Q19" s="2">
        <v>47068</v>
      </c>
      <c r="R19" s="2">
        <v>80824</v>
      </c>
      <c r="S19" s="2">
        <v>12636</v>
      </c>
      <c r="T19" s="2">
        <v>1067</v>
      </c>
      <c r="U19" s="2">
        <v>4181</v>
      </c>
      <c r="V19" s="2">
        <v>4126</v>
      </c>
      <c r="W19" s="2">
        <v>26285</v>
      </c>
      <c r="X19" s="2">
        <v>2703</v>
      </c>
      <c r="Y19" s="2">
        <v>8205</v>
      </c>
      <c r="Z19" s="2">
        <v>0</v>
      </c>
      <c r="AA19" s="1">
        <f t="shared" ref="AA19" si="9">Q19+S19+U19+W19+Y19</f>
        <v>98375</v>
      </c>
      <c r="AB19" s="13">
        <f t="shared" ref="AB19" si="10">R19+T19+V19+X19+Z19</f>
        <v>88720</v>
      </c>
      <c r="AC19" s="14">
        <f t="shared" ref="AC19" si="11">AA19+AB19</f>
        <v>187095</v>
      </c>
      <c r="AE19" s="4" t="s">
        <v>16</v>
      </c>
      <c r="AF19" s="2">
        <f t="shared" si="5"/>
        <v>3530.7590507351078</v>
      </c>
      <c r="AG19" s="2">
        <f t="shared" si="0"/>
        <v>6673.2359323963165</v>
      </c>
      <c r="AH19" s="2">
        <f t="shared" si="0"/>
        <v>3873.6465653687874</v>
      </c>
      <c r="AI19" s="2">
        <f t="shared" si="0"/>
        <v>13296.560449859418</v>
      </c>
      <c r="AJ19" s="2">
        <f t="shared" si="0"/>
        <v>5120.9112652475487</v>
      </c>
      <c r="AK19" s="2">
        <f t="shared" si="0"/>
        <v>5371.9134755210862</v>
      </c>
      <c r="AL19" s="2">
        <f t="shared" si="0"/>
        <v>1698.0730074186795</v>
      </c>
      <c r="AM19" s="2">
        <f t="shared" si="0"/>
        <v>6389.7299297077334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2858.2215400254136</v>
      </c>
      <c r="AQ19" s="13">
        <f t="shared" ref="AQ19" si="13">IFERROR(M19/AB19, "N.A.")</f>
        <v>6683.735414788096</v>
      </c>
      <c r="AR19" s="14">
        <f t="shared" ref="AR19" si="14">IFERROR(N19/AC19, "N.A.")</f>
        <v>4672.2710387770921</v>
      </c>
    </row>
    <row r="20" spans="1:44" ht="15" customHeight="1" thickBot="1" x14ac:dyDescent="0.3">
      <c r="A20" s="5" t="s">
        <v>0</v>
      </c>
      <c r="B20" s="24">
        <f>B19+C19</f>
        <v>705543388</v>
      </c>
      <c r="C20" s="26"/>
      <c r="D20" s="24">
        <f>D19+E19</f>
        <v>63134828</v>
      </c>
      <c r="E20" s="26"/>
      <c r="F20" s="24">
        <f>F19+G19</f>
        <v>43575045</v>
      </c>
      <c r="G20" s="26"/>
      <c r="H20" s="24">
        <f>H19+I19</f>
        <v>61905289</v>
      </c>
      <c r="I20" s="26"/>
      <c r="J20" s="24">
        <f>J19+K19</f>
        <v>0</v>
      </c>
      <c r="K20" s="26"/>
      <c r="L20" s="24">
        <f>L19+M19</f>
        <v>874158550</v>
      </c>
      <c r="M20" s="25"/>
      <c r="N20" s="18">
        <f>B20+D20+F20+H20+J20</f>
        <v>874158550</v>
      </c>
      <c r="P20" s="5" t="s">
        <v>0</v>
      </c>
      <c r="Q20" s="24">
        <f>Q19+R19</f>
        <v>127892</v>
      </c>
      <c r="R20" s="26"/>
      <c r="S20" s="24">
        <f>S19+T19</f>
        <v>13703</v>
      </c>
      <c r="T20" s="26"/>
      <c r="U20" s="24">
        <f>U19+V19</f>
        <v>8307</v>
      </c>
      <c r="V20" s="26"/>
      <c r="W20" s="24">
        <f>W19+X19</f>
        <v>28988</v>
      </c>
      <c r="X20" s="26"/>
      <c r="Y20" s="24">
        <f>Y19+Z19</f>
        <v>8205</v>
      </c>
      <c r="Z20" s="26"/>
      <c r="AA20" s="24">
        <f>AA19+AB19</f>
        <v>187095</v>
      </c>
      <c r="AB20" s="26"/>
      <c r="AC20" s="19">
        <f>Q20+S20+U20+W20+Y20</f>
        <v>187095</v>
      </c>
      <c r="AE20" s="5" t="s">
        <v>0</v>
      </c>
      <c r="AF20" s="27">
        <f>IFERROR(B20/Q20,"N.A.")</f>
        <v>5516.7124448753639</v>
      </c>
      <c r="AG20" s="28"/>
      <c r="AH20" s="27">
        <f>IFERROR(D20/S20,"N.A.")</f>
        <v>4607.3726921112166</v>
      </c>
      <c r="AI20" s="28"/>
      <c r="AJ20" s="27">
        <f>IFERROR(F20/U20,"N.A.")</f>
        <v>5245.5814373420008</v>
      </c>
      <c r="AK20" s="28"/>
      <c r="AL20" s="27">
        <f>IFERROR(H20/W20,"N.A.")</f>
        <v>2135.5488133020558</v>
      </c>
      <c r="AM20" s="28"/>
      <c r="AN20" s="27">
        <f>IFERROR(J20/Y20,"N.A.")</f>
        <v>0</v>
      </c>
      <c r="AO20" s="28"/>
      <c r="AP20" s="27">
        <f>IFERROR(L20/AA20,"N.A.")</f>
        <v>4672.2710387770921</v>
      </c>
      <c r="AQ20" s="28"/>
      <c r="AR20" s="16">
        <f>IFERROR(N20/AC20, "N.A.")</f>
        <v>4672.2710387770921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27566671.000000004</v>
      </c>
      <c r="C27" s="2"/>
      <c r="D27" s="2">
        <v>11188462</v>
      </c>
      <c r="E27" s="2"/>
      <c r="F27" s="2">
        <v>21118130</v>
      </c>
      <c r="G27" s="2"/>
      <c r="H27" s="2">
        <v>22373369.999999996</v>
      </c>
      <c r="I27" s="2"/>
      <c r="J27" s="2">
        <v>0</v>
      </c>
      <c r="K27" s="2"/>
      <c r="L27" s="1">
        <f>B27+D27+F27+H27+J27</f>
        <v>82246633</v>
      </c>
      <c r="M27" s="13">
        <f>C27+E27+G27+I27+K27</f>
        <v>0</v>
      </c>
      <c r="N27" s="14">
        <f>L27+M27</f>
        <v>82246633</v>
      </c>
      <c r="P27" s="3" t="s">
        <v>12</v>
      </c>
      <c r="Q27" s="2">
        <v>6257</v>
      </c>
      <c r="R27" s="2">
        <v>0</v>
      </c>
      <c r="S27" s="2">
        <v>2466</v>
      </c>
      <c r="T27" s="2">
        <v>0</v>
      </c>
      <c r="U27" s="2">
        <v>4096</v>
      </c>
      <c r="V27" s="2">
        <v>0</v>
      </c>
      <c r="W27" s="2">
        <v>5778</v>
      </c>
      <c r="X27" s="2">
        <v>0</v>
      </c>
      <c r="Y27" s="2">
        <v>735</v>
      </c>
      <c r="Z27" s="2">
        <v>0</v>
      </c>
      <c r="AA27" s="1">
        <f>Q27+S27+U27+W27+Y27</f>
        <v>19332</v>
      </c>
      <c r="AB27" s="13">
        <f>R27+T27+V27+X27+Z27</f>
        <v>0</v>
      </c>
      <c r="AC27" s="14">
        <f>AA27+AB27</f>
        <v>19332</v>
      </c>
      <c r="AE27" s="3" t="s">
        <v>12</v>
      </c>
      <c r="AF27" s="2">
        <f>IFERROR(B27/Q27, "N.A.")</f>
        <v>4405.7329391081994</v>
      </c>
      <c r="AG27" s="2" t="str">
        <f t="shared" ref="AG27:AR31" si="15">IFERROR(C27/R27, "N.A.")</f>
        <v>N.A.</v>
      </c>
      <c r="AH27" s="2">
        <f t="shared" si="15"/>
        <v>4537.089213300892</v>
      </c>
      <c r="AI27" s="2" t="str">
        <f t="shared" si="15"/>
        <v>N.A.</v>
      </c>
      <c r="AJ27" s="2">
        <f t="shared" si="15"/>
        <v>5155.79345703125</v>
      </c>
      <c r="AK27" s="2" t="str">
        <f t="shared" si="15"/>
        <v>N.A.</v>
      </c>
      <c r="AL27" s="2">
        <f t="shared" si="15"/>
        <v>3872.1651090342671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4254.4295985930066</v>
      </c>
      <c r="AQ27" s="13" t="str">
        <f t="shared" si="15"/>
        <v>N.A.</v>
      </c>
      <c r="AR27" s="14">
        <f t="shared" si="15"/>
        <v>4254.4295985930066</v>
      </c>
    </row>
    <row r="28" spans="1:44" ht="15" customHeight="1" thickBot="1" x14ac:dyDescent="0.3">
      <c r="A28" s="3" t="s">
        <v>13</v>
      </c>
      <c r="B28" s="2">
        <v>438600.00000000012</v>
      </c>
      <c r="C28" s="2">
        <v>2128500</v>
      </c>
      <c r="D28" s="2">
        <v>156348</v>
      </c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594948.00000000012</v>
      </c>
      <c r="M28" s="13">
        <f t="shared" si="16"/>
        <v>2128500</v>
      </c>
      <c r="N28" s="14">
        <f t="shared" ref="N28:N30" si="17">L28+M28</f>
        <v>2723448</v>
      </c>
      <c r="P28" s="3" t="s">
        <v>13</v>
      </c>
      <c r="Q28" s="2">
        <v>404</v>
      </c>
      <c r="R28" s="2">
        <v>330</v>
      </c>
      <c r="S28" s="2">
        <v>303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707</v>
      </c>
      <c r="AB28" s="13">
        <f t="shared" si="18"/>
        <v>330</v>
      </c>
      <c r="AC28" s="14">
        <f t="shared" ref="AC28:AC30" si="19">AA28+AB28</f>
        <v>1037</v>
      </c>
      <c r="AE28" s="3" t="s">
        <v>13</v>
      </c>
      <c r="AF28" s="2">
        <f t="shared" ref="AF28:AF31" si="20">IFERROR(B28/Q28, "N.A.")</f>
        <v>1085.6435643564359</v>
      </c>
      <c r="AG28" s="2">
        <f t="shared" si="15"/>
        <v>6450</v>
      </c>
      <c r="AH28" s="2">
        <f t="shared" si="15"/>
        <v>516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841.51060820367763</v>
      </c>
      <c r="AQ28" s="13">
        <f t="shared" si="15"/>
        <v>6450</v>
      </c>
      <c r="AR28" s="14">
        <f t="shared" si="15"/>
        <v>2626.2757955641273</v>
      </c>
    </row>
    <row r="29" spans="1:44" ht="15" customHeight="1" thickBot="1" x14ac:dyDescent="0.3">
      <c r="A29" s="3" t="s">
        <v>14</v>
      </c>
      <c r="B29" s="2">
        <v>64227602.000000015</v>
      </c>
      <c r="C29" s="2">
        <v>316395258.00000012</v>
      </c>
      <c r="D29" s="2">
        <v>14692154.000000002</v>
      </c>
      <c r="E29" s="2">
        <v>13646050.000000002</v>
      </c>
      <c r="F29" s="2"/>
      <c r="G29" s="2">
        <v>13271240.000000002</v>
      </c>
      <c r="H29" s="2"/>
      <c r="I29" s="2">
        <v>15486000</v>
      </c>
      <c r="J29" s="2">
        <v>0</v>
      </c>
      <c r="K29" s="2"/>
      <c r="L29" s="1">
        <f t="shared" si="16"/>
        <v>78919756.000000015</v>
      </c>
      <c r="M29" s="13">
        <f t="shared" si="16"/>
        <v>358798548.00000012</v>
      </c>
      <c r="N29" s="14">
        <f t="shared" si="17"/>
        <v>437718304.00000012</v>
      </c>
      <c r="P29" s="3" t="s">
        <v>14</v>
      </c>
      <c r="Q29" s="2">
        <v>15205</v>
      </c>
      <c r="R29" s="2">
        <v>47822</v>
      </c>
      <c r="S29" s="2">
        <v>4261</v>
      </c>
      <c r="T29" s="2">
        <v>908</v>
      </c>
      <c r="U29" s="2">
        <v>0</v>
      </c>
      <c r="V29" s="2">
        <v>1606</v>
      </c>
      <c r="W29" s="2">
        <v>0</v>
      </c>
      <c r="X29" s="2">
        <v>1424</v>
      </c>
      <c r="Y29" s="2">
        <v>948</v>
      </c>
      <c r="Z29" s="2">
        <v>0</v>
      </c>
      <c r="AA29" s="1">
        <f t="shared" si="18"/>
        <v>20414</v>
      </c>
      <c r="AB29" s="13">
        <f t="shared" si="18"/>
        <v>51760</v>
      </c>
      <c r="AC29" s="14">
        <f t="shared" si="19"/>
        <v>72174</v>
      </c>
      <c r="AE29" s="3" t="s">
        <v>14</v>
      </c>
      <c r="AF29" s="2">
        <f t="shared" si="20"/>
        <v>4224.1106215060845</v>
      </c>
      <c r="AG29" s="2">
        <f t="shared" si="15"/>
        <v>6616.1025887666792</v>
      </c>
      <c r="AH29" s="2">
        <f t="shared" si="15"/>
        <v>3448.0530391926782</v>
      </c>
      <c r="AI29" s="2">
        <f t="shared" si="15"/>
        <v>15028.689427312778</v>
      </c>
      <c r="AJ29" s="2" t="str">
        <f t="shared" si="15"/>
        <v>N.A.</v>
      </c>
      <c r="AK29" s="2">
        <f t="shared" si="15"/>
        <v>8263.5367372353685</v>
      </c>
      <c r="AL29" s="2" t="str">
        <f t="shared" si="15"/>
        <v>N.A.</v>
      </c>
      <c r="AM29" s="2">
        <f t="shared" si="15"/>
        <v>10875</v>
      </c>
      <c r="AN29" s="2">
        <f t="shared" si="15"/>
        <v>0</v>
      </c>
      <c r="AO29" s="2" t="str">
        <f t="shared" si="15"/>
        <v>N.A.</v>
      </c>
      <c r="AP29" s="15">
        <f t="shared" si="15"/>
        <v>3865.9623787596756</v>
      </c>
      <c r="AQ29" s="13">
        <f t="shared" si="15"/>
        <v>6931.9657650695544</v>
      </c>
      <c r="AR29" s="14">
        <f t="shared" si="15"/>
        <v>6064.7643749826821</v>
      </c>
    </row>
    <row r="30" spans="1:44" ht="15" customHeight="1" thickBot="1" x14ac:dyDescent="0.3">
      <c r="A30" s="3" t="s">
        <v>15</v>
      </c>
      <c r="B30" s="2">
        <v>8857894.0000000019</v>
      </c>
      <c r="C30" s="2">
        <v>679830</v>
      </c>
      <c r="D30" s="2">
        <v>8178306</v>
      </c>
      <c r="E30" s="2">
        <v>541380</v>
      </c>
      <c r="F30" s="2"/>
      <c r="G30" s="2">
        <v>2564075</v>
      </c>
      <c r="H30" s="2">
        <v>5173504.0000000019</v>
      </c>
      <c r="I30" s="2"/>
      <c r="J30" s="2">
        <v>0</v>
      </c>
      <c r="K30" s="2"/>
      <c r="L30" s="1">
        <f t="shared" si="16"/>
        <v>22209704</v>
      </c>
      <c r="M30" s="13">
        <f t="shared" si="16"/>
        <v>3785285</v>
      </c>
      <c r="N30" s="14">
        <f t="shared" si="17"/>
        <v>25994989</v>
      </c>
      <c r="P30" s="3" t="s">
        <v>15</v>
      </c>
      <c r="Q30" s="2">
        <v>3838</v>
      </c>
      <c r="R30" s="2">
        <v>170</v>
      </c>
      <c r="S30" s="2">
        <v>2371</v>
      </c>
      <c r="T30" s="2">
        <v>159</v>
      </c>
      <c r="U30" s="2">
        <v>0</v>
      </c>
      <c r="V30" s="2">
        <v>1283</v>
      </c>
      <c r="W30" s="2">
        <v>6208</v>
      </c>
      <c r="X30" s="2">
        <v>0</v>
      </c>
      <c r="Y30" s="2">
        <v>1124</v>
      </c>
      <c r="Z30" s="2">
        <v>0</v>
      </c>
      <c r="AA30" s="1">
        <f t="shared" si="18"/>
        <v>13541</v>
      </c>
      <c r="AB30" s="13">
        <f t="shared" si="18"/>
        <v>1612</v>
      </c>
      <c r="AC30" s="17">
        <f t="shared" si="19"/>
        <v>15153</v>
      </c>
      <c r="AE30" s="3" t="s">
        <v>15</v>
      </c>
      <c r="AF30" s="2">
        <f t="shared" si="20"/>
        <v>2307.9452840020849</v>
      </c>
      <c r="AG30" s="2">
        <f t="shared" si="15"/>
        <v>3999</v>
      </c>
      <c r="AH30" s="2">
        <f t="shared" si="15"/>
        <v>3449.3066216786165</v>
      </c>
      <c r="AI30" s="2">
        <f t="shared" si="15"/>
        <v>3404.9056603773583</v>
      </c>
      <c r="AJ30" s="2" t="str">
        <f t="shared" si="15"/>
        <v>N.A.</v>
      </c>
      <c r="AK30" s="2">
        <f t="shared" si="15"/>
        <v>1998.4996102883865</v>
      </c>
      <c r="AL30" s="2">
        <f t="shared" si="15"/>
        <v>833.36082474226839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1640.1819658813972</v>
      </c>
      <c r="AQ30" s="13">
        <f t="shared" si="15"/>
        <v>2348.1916873449131</v>
      </c>
      <c r="AR30" s="14">
        <f t="shared" si="15"/>
        <v>1715.501154886821</v>
      </c>
    </row>
    <row r="31" spans="1:44" ht="15" customHeight="1" thickBot="1" x14ac:dyDescent="0.3">
      <c r="A31" s="4" t="s">
        <v>16</v>
      </c>
      <c r="B31" s="2">
        <v>101090766.99999994</v>
      </c>
      <c r="C31" s="2">
        <v>319203587.99999994</v>
      </c>
      <c r="D31" s="2">
        <v>34215269.999999993</v>
      </c>
      <c r="E31" s="2">
        <v>14187430</v>
      </c>
      <c r="F31" s="2">
        <v>21118130</v>
      </c>
      <c r="G31" s="2">
        <v>15835315</v>
      </c>
      <c r="H31" s="2">
        <v>27546874.000000004</v>
      </c>
      <c r="I31" s="2">
        <v>15486000</v>
      </c>
      <c r="J31" s="2">
        <v>0</v>
      </c>
      <c r="K31" s="2"/>
      <c r="L31" s="1">
        <f t="shared" ref="L31" si="21">B31+D31+F31+H31+J31</f>
        <v>183971040.99999994</v>
      </c>
      <c r="M31" s="13">
        <f t="shared" ref="M31" si="22">C31+E31+G31+I31+K31</f>
        <v>364712332.99999994</v>
      </c>
      <c r="N31" s="17">
        <f t="shared" ref="N31" si="23">L31+M31</f>
        <v>548683373.99999988</v>
      </c>
      <c r="P31" s="4" t="s">
        <v>16</v>
      </c>
      <c r="Q31" s="2">
        <v>25704</v>
      </c>
      <c r="R31" s="2">
        <v>48322</v>
      </c>
      <c r="S31" s="2">
        <v>9401</v>
      </c>
      <c r="T31" s="2">
        <v>1067</v>
      </c>
      <c r="U31" s="2">
        <v>4096</v>
      </c>
      <c r="V31" s="2">
        <v>2889</v>
      </c>
      <c r="W31" s="2">
        <v>11986</v>
      </c>
      <c r="X31" s="2">
        <v>1424</v>
      </c>
      <c r="Y31" s="2">
        <v>2807</v>
      </c>
      <c r="Z31" s="2">
        <v>0</v>
      </c>
      <c r="AA31" s="1">
        <f t="shared" ref="AA31" si="24">Q31+S31+U31+W31+Y31</f>
        <v>53994</v>
      </c>
      <c r="AB31" s="13">
        <f t="shared" ref="AB31" si="25">R31+T31+V31+X31+Z31</f>
        <v>53702</v>
      </c>
      <c r="AC31" s="14">
        <f t="shared" ref="AC31" si="26">AA31+AB31</f>
        <v>107696</v>
      </c>
      <c r="AE31" s="4" t="s">
        <v>16</v>
      </c>
      <c r="AF31" s="2">
        <f t="shared" si="20"/>
        <v>3932.8807578586966</v>
      </c>
      <c r="AG31" s="2">
        <f t="shared" si="15"/>
        <v>6605.7611026033683</v>
      </c>
      <c r="AH31" s="2">
        <f t="shared" si="15"/>
        <v>3639.5351558344851</v>
      </c>
      <c r="AI31" s="2">
        <f t="shared" si="15"/>
        <v>13296.560449859418</v>
      </c>
      <c r="AJ31" s="2">
        <f t="shared" si="15"/>
        <v>5155.79345703125</v>
      </c>
      <c r="AK31" s="2">
        <f t="shared" si="15"/>
        <v>5481.2443752163381</v>
      </c>
      <c r="AL31" s="2">
        <f t="shared" si="15"/>
        <v>2298.2541298181213</v>
      </c>
      <c r="AM31" s="2">
        <f t="shared" si="15"/>
        <v>10875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3407.2497129310655</v>
      </c>
      <c r="AQ31" s="13">
        <f t="shared" ref="AQ31" si="28">IFERROR(M31/AB31, "N.A.")</f>
        <v>6791.4106178540824</v>
      </c>
      <c r="AR31" s="14">
        <f t="shared" ref="AR31" si="29">IFERROR(N31/AC31, "N.A.")</f>
        <v>5094.7423674045449</v>
      </c>
    </row>
    <row r="32" spans="1:44" ht="15" customHeight="1" thickBot="1" x14ac:dyDescent="0.3">
      <c r="A32" s="5" t="s">
        <v>0</v>
      </c>
      <c r="B32" s="24">
        <f>B31+C31</f>
        <v>420294354.99999988</v>
      </c>
      <c r="C32" s="26"/>
      <c r="D32" s="24">
        <f>D31+E31</f>
        <v>48402699.999999993</v>
      </c>
      <c r="E32" s="26"/>
      <c r="F32" s="24">
        <f>F31+G31</f>
        <v>36953445</v>
      </c>
      <c r="G32" s="26"/>
      <c r="H32" s="24">
        <f>H31+I31</f>
        <v>43032874</v>
      </c>
      <c r="I32" s="26"/>
      <c r="J32" s="24">
        <f>J31+K31</f>
        <v>0</v>
      </c>
      <c r="K32" s="26"/>
      <c r="L32" s="24">
        <f>L31+M31</f>
        <v>548683373.99999988</v>
      </c>
      <c r="M32" s="25"/>
      <c r="N32" s="18">
        <f>B32+D32+F32+H32+J32</f>
        <v>548683373.99999988</v>
      </c>
      <c r="P32" s="5" t="s">
        <v>0</v>
      </c>
      <c r="Q32" s="24">
        <f>Q31+R31</f>
        <v>74026</v>
      </c>
      <c r="R32" s="26"/>
      <c r="S32" s="24">
        <f>S31+T31</f>
        <v>10468</v>
      </c>
      <c r="T32" s="26"/>
      <c r="U32" s="24">
        <f>U31+V31</f>
        <v>6985</v>
      </c>
      <c r="V32" s="26"/>
      <c r="W32" s="24">
        <f>W31+X31</f>
        <v>13410</v>
      </c>
      <c r="X32" s="26"/>
      <c r="Y32" s="24">
        <f>Y31+Z31</f>
        <v>2807</v>
      </c>
      <c r="Z32" s="26"/>
      <c r="AA32" s="24">
        <f>AA31+AB31</f>
        <v>107696</v>
      </c>
      <c r="AB32" s="26"/>
      <c r="AC32" s="19">
        <f>Q32+S32+U32+W32+Y32</f>
        <v>107696</v>
      </c>
      <c r="AE32" s="5" t="s">
        <v>0</v>
      </c>
      <c r="AF32" s="27">
        <f>IFERROR(B32/Q32,"N.A.")</f>
        <v>5677.6585929268076</v>
      </c>
      <c r="AG32" s="28"/>
      <c r="AH32" s="27">
        <f>IFERROR(D32/S32,"N.A.")</f>
        <v>4623.8727550630483</v>
      </c>
      <c r="AI32" s="28"/>
      <c r="AJ32" s="27">
        <f>IFERROR(F32/U32,"N.A.")</f>
        <v>5290.4001431639226</v>
      </c>
      <c r="AK32" s="28"/>
      <c r="AL32" s="27">
        <f>IFERROR(H32/W32,"N.A.")</f>
        <v>3209.013721103654</v>
      </c>
      <c r="AM32" s="28"/>
      <c r="AN32" s="27">
        <f>IFERROR(J32/Y32,"N.A.")</f>
        <v>0</v>
      </c>
      <c r="AO32" s="28"/>
      <c r="AP32" s="27">
        <f>IFERROR(L32/AA32,"N.A.")</f>
        <v>5094.7423674045449</v>
      </c>
      <c r="AQ32" s="28"/>
      <c r="AR32" s="16">
        <f>IFERROR(N32/AC32, "N.A.")</f>
        <v>5094.7423674045449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5234060.0000000009</v>
      </c>
      <c r="C39" s="2"/>
      <c r="D39" s="2"/>
      <c r="E39" s="2"/>
      <c r="F39" s="2">
        <v>292400</v>
      </c>
      <c r="G39" s="2"/>
      <c r="H39" s="2">
        <v>16746284.999999998</v>
      </c>
      <c r="I39" s="2"/>
      <c r="J39" s="2">
        <v>0</v>
      </c>
      <c r="K39" s="2"/>
      <c r="L39" s="1">
        <f>B39+D39+F39+H39+J39</f>
        <v>22272745</v>
      </c>
      <c r="M39" s="13">
        <f>C39+E39+G39+I39+K39</f>
        <v>0</v>
      </c>
      <c r="N39" s="14">
        <f>L39+M39</f>
        <v>22272745</v>
      </c>
      <c r="P39" s="3" t="s">
        <v>12</v>
      </c>
      <c r="Q39" s="2">
        <v>2381</v>
      </c>
      <c r="R39" s="2">
        <v>0</v>
      </c>
      <c r="S39" s="2">
        <v>0</v>
      </c>
      <c r="T39" s="2">
        <v>0</v>
      </c>
      <c r="U39" s="2">
        <v>85</v>
      </c>
      <c r="V39" s="2">
        <v>0</v>
      </c>
      <c r="W39" s="2">
        <v>13887</v>
      </c>
      <c r="X39" s="2">
        <v>0</v>
      </c>
      <c r="Y39" s="2">
        <v>3066</v>
      </c>
      <c r="Z39" s="2">
        <v>0</v>
      </c>
      <c r="AA39" s="1">
        <f>Q39+S39+U39+W39+Y39</f>
        <v>19419</v>
      </c>
      <c r="AB39" s="13">
        <f>R39+T39+V39+X39+Z39</f>
        <v>0</v>
      </c>
      <c r="AC39" s="14">
        <f>AA39+AB39</f>
        <v>19419</v>
      </c>
      <c r="AE39" s="3" t="s">
        <v>12</v>
      </c>
      <c r="AF39" s="2">
        <f>IFERROR(B39/Q39, "N.A.")</f>
        <v>2198.2612347753047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3440</v>
      </c>
      <c r="AK39" s="2" t="str">
        <f t="shared" si="30"/>
        <v>N.A.</v>
      </c>
      <c r="AL39" s="2">
        <f t="shared" si="30"/>
        <v>1205.8965219269819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1146.9563314279828</v>
      </c>
      <c r="AQ39" s="13" t="str">
        <f t="shared" si="30"/>
        <v>N.A.</v>
      </c>
      <c r="AR39" s="14">
        <f t="shared" si="30"/>
        <v>1146.9563314279828</v>
      </c>
    </row>
    <row r="40" spans="1:44" ht="15" customHeight="1" thickBot="1" x14ac:dyDescent="0.3">
      <c r="A40" s="3" t="s">
        <v>13</v>
      </c>
      <c r="B40" s="2">
        <v>21259055.000000004</v>
      </c>
      <c r="C40" s="2">
        <v>1245753</v>
      </c>
      <c r="D40" s="2">
        <v>535608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21794663.000000004</v>
      </c>
      <c r="M40" s="13">
        <f t="shared" si="31"/>
        <v>1245753</v>
      </c>
      <c r="N40" s="14">
        <f t="shared" ref="N40:N42" si="32">L40+M40</f>
        <v>23040416.000000004</v>
      </c>
      <c r="P40" s="3" t="s">
        <v>13</v>
      </c>
      <c r="Q40" s="2">
        <v>7319</v>
      </c>
      <c r="R40" s="2">
        <v>333</v>
      </c>
      <c r="S40" s="2">
        <v>519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7838</v>
      </c>
      <c r="AB40" s="13">
        <f t="shared" si="33"/>
        <v>333</v>
      </c>
      <c r="AC40" s="14">
        <f t="shared" ref="AC40:AC42" si="34">AA40+AB40</f>
        <v>8171</v>
      </c>
      <c r="AE40" s="3" t="s">
        <v>13</v>
      </c>
      <c r="AF40" s="2">
        <f t="shared" ref="AF40:AF43" si="35">IFERROR(B40/Q40, "N.A.")</f>
        <v>2904.6392949856545</v>
      </c>
      <c r="AG40" s="2">
        <f t="shared" si="30"/>
        <v>3741</v>
      </c>
      <c r="AH40" s="2">
        <f t="shared" si="30"/>
        <v>1032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2780.6408522582296</v>
      </c>
      <c r="AQ40" s="13">
        <f t="shared" si="30"/>
        <v>3741</v>
      </c>
      <c r="AR40" s="14">
        <f t="shared" si="30"/>
        <v>2819.7792191898179</v>
      </c>
    </row>
    <row r="41" spans="1:44" ht="15" customHeight="1" thickBot="1" x14ac:dyDescent="0.3">
      <c r="A41" s="3" t="s">
        <v>14</v>
      </c>
      <c r="B41" s="2">
        <v>38601885.000000007</v>
      </c>
      <c r="C41" s="2">
        <v>218908280.00000003</v>
      </c>
      <c r="D41" s="2">
        <v>14196520.000000002</v>
      </c>
      <c r="E41" s="2"/>
      <c r="F41" s="2"/>
      <c r="G41" s="2">
        <v>6329200</v>
      </c>
      <c r="H41" s="2"/>
      <c r="I41" s="2">
        <v>1785440.0000000002</v>
      </c>
      <c r="J41" s="2">
        <v>0</v>
      </c>
      <c r="K41" s="2"/>
      <c r="L41" s="1">
        <f t="shared" si="31"/>
        <v>52798405.000000007</v>
      </c>
      <c r="M41" s="13">
        <f t="shared" si="31"/>
        <v>227022920.00000003</v>
      </c>
      <c r="N41" s="14">
        <f t="shared" si="32"/>
        <v>279821325.00000006</v>
      </c>
      <c r="P41" s="3" t="s">
        <v>14</v>
      </c>
      <c r="Q41" s="2">
        <v>11587</v>
      </c>
      <c r="R41" s="2">
        <v>32169</v>
      </c>
      <c r="S41" s="2">
        <v>2716</v>
      </c>
      <c r="T41" s="2">
        <v>0</v>
      </c>
      <c r="U41" s="2">
        <v>0</v>
      </c>
      <c r="V41" s="2">
        <v>1237</v>
      </c>
      <c r="W41" s="2">
        <v>0</v>
      </c>
      <c r="X41" s="2">
        <v>1279</v>
      </c>
      <c r="Y41" s="2">
        <v>1439</v>
      </c>
      <c r="Z41" s="2">
        <v>0</v>
      </c>
      <c r="AA41" s="1">
        <f t="shared" si="33"/>
        <v>15742</v>
      </c>
      <c r="AB41" s="13">
        <f t="shared" si="33"/>
        <v>34685</v>
      </c>
      <c r="AC41" s="14">
        <f t="shared" si="34"/>
        <v>50427</v>
      </c>
      <c r="AE41" s="3" t="s">
        <v>14</v>
      </c>
      <c r="AF41" s="2">
        <f t="shared" si="35"/>
        <v>3331.4822646068878</v>
      </c>
      <c r="AG41" s="2">
        <f t="shared" si="30"/>
        <v>6804.9451335136318</v>
      </c>
      <c r="AH41" s="2">
        <f t="shared" si="30"/>
        <v>5226.9955817378504</v>
      </c>
      <c r="AI41" s="2" t="str">
        <f t="shared" si="30"/>
        <v>N.A.</v>
      </c>
      <c r="AJ41" s="2" t="str">
        <f t="shared" si="30"/>
        <v>N.A.</v>
      </c>
      <c r="AK41" s="2">
        <f t="shared" si="30"/>
        <v>5116.5723524656423</v>
      </c>
      <c r="AL41" s="2" t="str">
        <f t="shared" si="30"/>
        <v>N.A.</v>
      </c>
      <c r="AM41" s="2">
        <f t="shared" si="30"/>
        <v>1395.9655981235342</v>
      </c>
      <c r="AN41" s="2">
        <f t="shared" si="30"/>
        <v>0</v>
      </c>
      <c r="AO41" s="2" t="str">
        <f t="shared" si="30"/>
        <v>N.A.</v>
      </c>
      <c r="AP41" s="15">
        <f t="shared" si="30"/>
        <v>3353.9832931012584</v>
      </c>
      <c r="AQ41" s="13">
        <f t="shared" si="30"/>
        <v>6545.2766325500943</v>
      </c>
      <c r="AR41" s="14">
        <f t="shared" si="30"/>
        <v>5549.0377178892268</v>
      </c>
    </row>
    <row r="42" spans="1:44" ht="15" customHeight="1" thickBot="1" x14ac:dyDescent="0.3">
      <c r="A42" s="3" t="s">
        <v>15</v>
      </c>
      <c r="B42" s="2">
        <v>0</v>
      </c>
      <c r="C42" s="2"/>
      <c r="D42" s="2"/>
      <c r="E42" s="2"/>
      <c r="F42" s="2"/>
      <c r="G42" s="2"/>
      <c r="H42" s="2">
        <v>340690.00000000006</v>
      </c>
      <c r="I42" s="2"/>
      <c r="J42" s="2">
        <v>0</v>
      </c>
      <c r="K42" s="2"/>
      <c r="L42" s="1">
        <f t="shared" si="31"/>
        <v>340690.00000000006</v>
      </c>
      <c r="M42" s="13">
        <f t="shared" si="31"/>
        <v>0</v>
      </c>
      <c r="N42" s="14">
        <f t="shared" si="32"/>
        <v>340690.00000000006</v>
      </c>
      <c r="P42" s="3" t="s">
        <v>15</v>
      </c>
      <c r="Q42" s="2">
        <v>77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412</v>
      </c>
      <c r="X42" s="2">
        <v>0</v>
      </c>
      <c r="Y42" s="2">
        <v>893</v>
      </c>
      <c r="Z42" s="2">
        <v>0</v>
      </c>
      <c r="AA42" s="1">
        <f t="shared" si="33"/>
        <v>1382</v>
      </c>
      <c r="AB42" s="13">
        <f t="shared" si="33"/>
        <v>0</v>
      </c>
      <c r="AC42" s="14">
        <f t="shared" si="34"/>
        <v>1382</v>
      </c>
      <c r="AE42" s="3" t="s">
        <v>15</v>
      </c>
      <c r="AF42" s="2">
        <f t="shared" si="35"/>
        <v>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826.91747572815552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246.51953690303912</v>
      </c>
      <c r="AQ42" s="13" t="str">
        <f t="shared" si="30"/>
        <v>N.A.</v>
      </c>
      <c r="AR42" s="14">
        <f t="shared" si="30"/>
        <v>246.51953690303912</v>
      </c>
    </row>
    <row r="43" spans="1:44" ht="15" customHeight="1" thickBot="1" x14ac:dyDescent="0.3">
      <c r="A43" s="4" t="s">
        <v>16</v>
      </c>
      <c r="B43" s="2">
        <v>65094999.999999985</v>
      </c>
      <c r="C43" s="2">
        <v>220154033.00000003</v>
      </c>
      <c r="D43" s="2">
        <v>14732128</v>
      </c>
      <c r="E43" s="2"/>
      <c r="F43" s="2">
        <v>292400</v>
      </c>
      <c r="G43" s="2">
        <v>6329200</v>
      </c>
      <c r="H43" s="2">
        <v>17086974.999999996</v>
      </c>
      <c r="I43" s="2">
        <v>1785440.0000000002</v>
      </c>
      <c r="J43" s="2">
        <v>0</v>
      </c>
      <c r="K43" s="2"/>
      <c r="L43" s="1">
        <f t="shared" ref="L43" si="36">B43+D43+F43+H43+J43</f>
        <v>97206502.999999985</v>
      </c>
      <c r="M43" s="13">
        <f t="shared" ref="M43" si="37">C43+E43+G43+I43+K43</f>
        <v>228268673.00000003</v>
      </c>
      <c r="N43" s="17">
        <f t="shared" ref="N43" si="38">L43+M43</f>
        <v>325475176</v>
      </c>
      <c r="P43" s="4" t="s">
        <v>16</v>
      </c>
      <c r="Q43" s="2">
        <v>21364</v>
      </c>
      <c r="R43" s="2">
        <v>32502</v>
      </c>
      <c r="S43" s="2">
        <v>3235</v>
      </c>
      <c r="T43" s="2">
        <v>0</v>
      </c>
      <c r="U43" s="2">
        <v>85</v>
      </c>
      <c r="V43" s="2">
        <v>1237</v>
      </c>
      <c r="W43" s="2">
        <v>14299</v>
      </c>
      <c r="X43" s="2">
        <v>1279</v>
      </c>
      <c r="Y43" s="2">
        <v>5398</v>
      </c>
      <c r="Z43" s="2">
        <v>0</v>
      </c>
      <c r="AA43" s="1">
        <f t="shared" ref="AA43" si="39">Q43+S43+U43+W43+Y43</f>
        <v>44381</v>
      </c>
      <c r="AB43" s="13">
        <f t="shared" ref="AB43" si="40">R43+T43+V43+X43+Z43</f>
        <v>35018</v>
      </c>
      <c r="AC43" s="17">
        <f t="shared" ref="AC43" si="41">AA43+AB43</f>
        <v>79399</v>
      </c>
      <c r="AE43" s="4" t="s">
        <v>16</v>
      </c>
      <c r="AF43" s="2">
        <f t="shared" si="35"/>
        <v>3046.9481370529857</v>
      </c>
      <c r="AG43" s="2">
        <f t="shared" si="30"/>
        <v>6773.5534120977181</v>
      </c>
      <c r="AH43" s="2">
        <f t="shared" si="30"/>
        <v>4553.9808346213294</v>
      </c>
      <c r="AI43" s="2" t="str">
        <f t="shared" si="30"/>
        <v>N.A.</v>
      </c>
      <c r="AJ43" s="2">
        <f t="shared" si="30"/>
        <v>3440</v>
      </c>
      <c r="AK43" s="2">
        <f t="shared" si="30"/>
        <v>5116.5723524656423</v>
      </c>
      <c r="AL43" s="2">
        <f t="shared" si="30"/>
        <v>1194.9769214630392</v>
      </c>
      <c r="AM43" s="2">
        <f t="shared" si="30"/>
        <v>1395.9655981235342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2190.2729321105876</v>
      </c>
      <c r="AQ43" s="13">
        <f t="shared" ref="AQ43" si="43">IFERROR(M43/AB43, "N.A.")</f>
        <v>6518.6096578902288</v>
      </c>
      <c r="AR43" s="14">
        <f t="shared" ref="AR43" si="44">IFERROR(N43/AC43, "N.A.")</f>
        <v>4099.2352044736081</v>
      </c>
    </row>
    <row r="44" spans="1:44" ht="15" customHeight="1" thickBot="1" x14ac:dyDescent="0.3">
      <c r="A44" s="5" t="s">
        <v>0</v>
      </c>
      <c r="B44" s="24">
        <f>B43+C43</f>
        <v>285249033</v>
      </c>
      <c r="C44" s="26"/>
      <c r="D44" s="24">
        <f>D43+E43</f>
        <v>14732128</v>
      </c>
      <c r="E44" s="26"/>
      <c r="F44" s="24">
        <f>F43+G43</f>
        <v>6621600</v>
      </c>
      <c r="G44" s="26"/>
      <c r="H44" s="24">
        <f>H43+I43</f>
        <v>18872414.999999996</v>
      </c>
      <c r="I44" s="26"/>
      <c r="J44" s="24">
        <f>J43+K43</f>
        <v>0</v>
      </c>
      <c r="K44" s="26"/>
      <c r="L44" s="24">
        <f>L43+M43</f>
        <v>325475176</v>
      </c>
      <c r="M44" s="25"/>
      <c r="N44" s="18">
        <f>B44+D44+F44+H44+J44</f>
        <v>325475176</v>
      </c>
      <c r="P44" s="5" t="s">
        <v>0</v>
      </c>
      <c r="Q44" s="24">
        <f>Q43+R43</f>
        <v>53866</v>
      </c>
      <c r="R44" s="26"/>
      <c r="S44" s="24">
        <f>S43+T43</f>
        <v>3235</v>
      </c>
      <c r="T44" s="26"/>
      <c r="U44" s="24">
        <f>U43+V43</f>
        <v>1322</v>
      </c>
      <c r="V44" s="26"/>
      <c r="W44" s="24">
        <f>W43+X43</f>
        <v>15578</v>
      </c>
      <c r="X44" s="26"/>
      <c r="Y44" s="24">
        <f>Y43+Z43</f>
        <v>5398</v>
      </c>
      <c r="Z44" s="26"/>
      <c r="AA44" s="24">
        <f>AA43+AB43</f>
        <v>79399</v>
      </c>
      <c r="AB44" s="25"/>
      <c r="AC44" s="18">
        <f>Q44+S44+U44+W44+Y44</f>
        <v>79399</v>
      </c>
      <c r="AE44" s="5" t="s">
        <v>0</v>
      </c>
      <c r="AF44" s="27">
        <f>IFERROR(B44/Q44,"N.A.")</f>
        <v>5295.5302602754982</v>
      </c>
      <c r="AG44" s="28"/>
      <c r="AH44" s="27">
        <f>IFERROR(D44/S44,"N.A.")</f>
        <v>4553.9808346213294</v>
      </c>
      <c r="AI44" s="28"/>
      <c r="AJ44" s="27">
        <f>IFERROR(F44/U44,"N.A.")</f>
        <v>5008.7745839636909</v>
      </c>
      <c r="AK44" s="28"/>
      <c r="AL44" s="27">
        <f>IFERROR(H44/W44,"N.A.")</f>
        <v>1211.4786878931825</v>
      </c>
      <c r="AM44" s="28"/>
      <c r="AN44" s="27">
        <f>IFERROR(J44/Y44,"N.A.")</f>
        <v>0</v>
      </c>
      <c r="AO44" s="28"/>
      <c r="AP44" s="27">
        <f>IFERROR(L44/AA44,"N.A.")</f>
        <v>4099.2352044736081</v>
      </c>
      <c r="AQ44" s="28"/>
      <c r="AR44" s="16">
        <f>IFERROR(N44/AC44, "N.A.")</f>
        <v>4099.2352044736081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88731040.99999997</v>
      </c>
      <c r="C15" s="2"/>
      <c r="D15" s="2">
        <v>55893563.000000015</v>
      </c>
      <c r="E15" s="2"/>
      <c r="F15" s="2">
        <v>41478311.999999993</v>
      </c>
      <c r="G15" s="2"/>
      <c r="H15" s="2">
        <v>153338648.99999997</v>
      </c>
      <c r="I15" s="2"/>
      <c r="J15" s="2">
        <v>0</v>
      </c>
      <c r="K15" s="2"/>
      <c r="L15" s="1">
        <f>B15+D15+F15+H15+J15</f>
        <v>339441565</v>
      </c>
      <c r="M15" s="13">
        <f>C15+E15+G15+I15+K15</f>
        <v>0</v>
      </c>
      <c r="N15" s="14">
        <f>L15+M15</f>
        <v>339441565</v>
      </c>
      <c r="P15" s="3" t="s">
        <v>12</v>
      </c>
      <c r="Q15" s="2">
        <v>22747</v>
      </c>
      <c r="R15" s="2">
        <v>0</v>
      </c>
      <c r="S15" s="2">
        <v>11802</v>
      </c>
      <c r="T15" s="2">
        <v>0</v>
      </c>
      <c r="U15" s="2">
        <v>6103</v>
      </c>
      <c r="V15" s="2">
        <v>0</v>
      </c>
      <c r="W15" s="2">
        <v>40969</v>
      </c>
      <c r="X15" s="2">
        <v>0</v>
      </c>
      <c r="Y15" s="2">
        <v>4350</v>
      </c>
      <c r="Z15" s="2">
        <v>0</v>
      </c>
      <c r="AA15" s="1">
        <f>Q15+S15+U15+W15+Y15</f>
        <v>85971</v>
      </c>
      <c r="AB15" s="13">
        <f>R15+T15+V15+X15+Z15</f>
        <v>0</v>
      </c>
      <c r="AC15" s="14">
        <f>AA15+AB15</f>
        <v>85971</v>
      </c>
      <c r="AE15" s="3" t="s">
        <v>12</v>
      </c>
      <c r="AF15" s="2">
        <f>IFERROR(B15/Q15, "N.A.")</f>
        <v>3900.7799270233422</v>
      </c>
      <c r="AG15" s="2" t="str">
        <f t="shared" ref="AG15:AR19" si="0">IFERROR(C15/R15, "N.A.")</f>
        <v>N.A.</v>
      </c>
      <c r="AH15" s="2">
        <f t="shared" si="0"/>
        <v>4735.939925436368</v>
      </c>
      <c r="AI15" s="2" t="str">
        <f t="shared" si="0"/>
        <v>N.A.</v>
      </c>
      <c r="AJ15" s="2">
        <f t="shared" si="0"/>
        <v>6796.3807963296731</v>
      </c>
      <c r="AK15" s="2" t="str">
        <f t="shared" si="0"/>
        <v>N.A.</v>
      </c>
      <c r="AL15" s="2">
        <f t="shared" si="0"/>
        <v>3742.7969684395512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3948.3263542357308</v>
      </c>
      <c r="AQ15" s="13" t="str">
        <f t="shared" si="0"/>
        <v>N.A.</v>
      </c>
      <c r="AR15" s="14">
        <f t="shared" si="0"/>
        <v>3948.3263542357308</v>
      </c>
    </row>
    <row r="16" spans="1:44" ht="15" customHeight="1" thickBot="1" x14ac:dyDescent="0.3">
      <c r="A16" s="3" t="s">
        <v>13</v>
      </c>
      <c r="B16" s="2">
        <v>61133573.999999978</v>
      </c>
      <c r="C16" s="2">
        <v>3035750</v>
      </c>
      <c r="D16" s="2">
        <v>69015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61202588.999999978</v>
      </c>
      <c r="M16" s="13">
        <f t="shared" si="1"/>
        <v>3035750</v>
      </c>
      <c r="N16" s="14">
        <f t="shared" ref="N16:N18" si="2">L16+M16</f>
        <v>64238338.999999978</v>
      </c>
      <c r="P16" s="3" t="s">
        <v>13</v>
      </c>
      <c r="Q16" s="2">
        <v>18781</v>
      </c>
      <c r="R16" s="2">
        <v>816</v>
      </c>
      <c r="S16" s="2">
        <v>107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18888</v>
      </c>
      <c r="AB16" s="13">
        <f t="shared" si="3"/>
        <v>816</v>
      </c>
      <c r="AC16" s="14">
        <f t="shared" ref="AC16:AC18" si="4">AA16+AB16</f>
        <v>19704</v>
      </c>
      <c r="AE16" s="3" t="s">
        <v>13</v>
      </c>
      <c r="AF16" s="2">
        <f t="shared" ref="AF16:AF19" si="5">IFERROR(B16/Q16, "N.A.")</f>
        <v>3255.0755550822628</v>
      </c>
      <c r="AG16" s="2">
        <f t="shared" si="0"/>
        <v>3720.2818627450979</v>
      </c>
      <c r="AH16" s="2">
        <f t="shared" si="0"/>
        <v>645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3240.2895489199482</v>
      </c>
      <c r="AQ16" s="13">
        <f t="shared" si="0"/>
        <v>3720.2818627450979</v>
      </c>
      <c r="AR16" s="14">
        <f t="shared" si="0"/>
        <v>3260.1674279334134</v>
      </c>
    </row>
    <row r="17" spans="1:44" ht="15" customHeight="1" thickBot="1" x14ac:dyDescent="0.3">
      <c r="A17" s="3" t="s">
        <v>14</v>
      </c>
      <c r="B17" s="2">
        <v>204079583.00000018</v>
      </c>
      <c r="C17" s="2">
        <v>1073473723.0000012</v>
      </c>
      <c r="D17" s="2">
        <v>53337985.000000007</v>
      </c>
      <c r="E17" s="2">
        <v>27699730.000000007</v>
      </c>
      <c r="F17" s="2"/>
      <c r="G17" s="2">
        <v>106748269.99999997</v>
      </c>
      <c r="H17" s="2"/>
      <c r="I17" s="2">
        <v>30285699.999999996</v>
      </c>
      <c r="J17" s="2">
        <v>0</v>
      </c>
      <c r="K17" s="2"/>
      <c r="L17" s="1">
        <f t="shared" si="1"/>
        <v>257417568.00000018</v>
      </c>
      <c r="M17" s="13">
        <f t="shared" si="1"/>
        <v>1238207423.0000012</v>
      </c>
      <c r="N17" s="14">
        <f t="shared" si="2"/>
        <v>1495624991.0000014</v>
      </c>
      <c r="P17" s="3" t="s">
        <v>14</v>
      </c>
      <c r="Q17" s="2">
        <v>46113</v>
      </c>
      <c r="R17" s="2">
        <v>180539</v>
      </c>
      <c r="S17" s="2">
        <v>10956</v>
      </c>
      <c r="T17" s="2">
        <v>3929</v>
      </c>
      <c r="U17" s="2">
        <v>0</v>
      </c>
      <c r="V17" s="2">
        <v>9890</v>
      </c>
      <c r="W17" s="2">
        <v>0</v>
      </c>
      <c r="X17" s="2">
        <v>6222</v>
      </c>
      <c r="Y17" s="2">
        <v>5298</v>
      </c>
      <c r="Z17" s="2">
        <v>0</v>
      </c>
      <c r="AA17" s="1">
        <f t="shared" si="3"/>
        <v>62367</v>
      </c>
      <c r="AB17" s="13">
        <f t="shared" si="3"/>
        <v>200580</v>
      </c>
      <c r="AC17" s="14">
        <f t="shared" si="4"/>
        <v>262947</v>
      </c>
      <c r="AE17" s="3" t="s">
        <v>14</v>
      </c>
      <c r="AF17" s="2">
        <f t="shared" si="5"/>
        <v>4425.6409906100271</v>
      </c>
      <c r="AG17" s="2">
        <f t="shared" si="0"/>
        <v>5945.9381241726232</v>
      </c>
      <c r="AH17" s="2">
        <f t="shared" si="0"/>
        <v>4868.3812522818553</v>
      </c>
      <c r="AI17" s="2">
        <f t="shared" si="0"/>
        <v>7050.071264952916</v>
      </c>
      <c r="AJ17" s="2" t="str">
        <f t="shared" si="0"/>
        <v>N.A.</v>
      </c>
      <c r="AK17" s="2">
        <f t="shared" si="0"/>
        <v>10793.556117290189</v>
      </c>
      <c r="AL17" s="2" t="str">
        <f t="shared" si="0"/>
        <v>N.A.</v>
      </c>
      <c r="AM17" s="2">
        <f t="shared" si="0"/>
        <v>4867.5184828029569</v>
      </c>
      <c r="AN17" s="2">
        <f t="shared" si="0"/>
        <v>0</v>
      </c>
      <c r="AO17" s="2" t="str">
        <f t="shared" si="0"/>
        <v>N.A.</v>
      </c>
      <c r="AP17" s="15">
        <f t="shared" si="0"/>
        <v>4127.4643320987088</v>
      </c>
      <c r="AQ17" s="13">
        <f t="shared" si="0"/>
        <v>6173.1350234320535</v>
      </c>
      <c r="AR17" s="14">
        <f t="shared" si="0"/>
        <v>5687.9332755270125</v>
      </c>
    </row>
    <row r="18" spans="1:44" ht="15" customHeight="1" thickBot="1" x14ac:dyDescent="0.3">
      <c r="A18" s="3" t="s">
        <v>15</v>
      </c>
      <c r="B18" s="2">
        <v>1287420</v>
      </c>
      <c r="C18" s="2">
        <v>716300</v>
      </c>
      <c r="D18" s="2"/>
      <c r="E18" s="2"/>
      <c r="F18" s="2"/>
      <c r="G18" s="2">
        <v>312180</v>
      </c>
      <c r="H18" s="2">
        <v>112920</v>
      </c>
      <c r="I18" s="2"/>
      <c r="J18" s="2"/>
      <c r="K18" s="2"/>
      <c r="L18" s="1">
        <f t="shared" si="1"/>
        <v>1400340</v>
      </c>
      <c r="M18" s="13">
        <f t="shared" si="1"/>
        <v>1028480</v>
      </c>
      <c r="N18" s="14">
        <f t="shared" si="2"/>
        <v>2428820</v>
      </c>
      <c r="P18" s="3" t="s">
        <v>15</v>
      </c>
      <c r="Q18" s="2">
        <v>400</v>
      </c>
      <c r="R18" s="2">
        <v>130</v>
      </c>
      <c r="S18" s="2">
        <v>0</v>
      </c>
      <c r="T18" s="2">
        <v>0</v>
      </c>
      <c r="U18" s="2">
        <v>0</v>
      </c>
      <c r="V18" s="2">
        <v>121</v>
      </c>
      <c r="W18" s="2">
        <v>395</v>
      </c>
      <c r="X18" s="2">
        <v>0</v>
      </c>
      <c r="Y18" s="2">
        <v>0</v>
      </c>
      <c r="Z18" s="2">
        <v>0</v>
      </c>
      <c r="AA18" s="1">
        <f t="shared" si="3"/>
        <v>795</v>
      </c>
      <c r="AB18" s="13">
        <f t="shared" si="3"/>
        <v>251</v>
      </c>
      <c r="AC18" s="17">
        <f t="shared" si="4"/>
        <v>1046</v>
      </c>
      <c r="AE18" s="3" t="s">
        <v>15</v>
      </c>
      <c r="AF18" s="2">
        <f t="shared" si="5"/>
        <v>3218.55</v>
      </c>
      <c r="AG18" s="2">
        <f t="shared" si="0"/>
        <v>5510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2580</v>
      </c>
      <c r="AL18" s="2">
        <f t="shared" si="0"/>
        <v>285.87341772151899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1761.433962264151</v>
      </c>
      <c r="AQ18" s="13">
        <f t="shared" si="0"/>
        <v>4097.5298804780878</v>
      </c>
      <c r="AR18" s="14">
        <f t="shared" si="0"/>
        <v>2322.0076481835563</v>
      </c>
    </row>
    <row r="19" spans="1:44" ht="15" customHeight="1" thickBot="1" x14ac:dyDescent="0.3">
      <c r="A19" s="4" t="s">
        <v>16</v>
      </c>
      <c r="B19" s="2">
        <v>355231617.99999964</v>
      </c>
      <c r="C19" s="2">
        <v>1077225773.0000005</v>
      </c>
      <c r="D19" s="2">
        <v>109300563.00000003</v>
      </c>
      <c r="E19" s="2">
        <v>27699730.000000007</v>
      </c>
      <c r="F19" s="2">
        <v>41478311.999999993</v>
      </c>
      <c r="G19" s="2">
        <v>107060449.99999999</v>
      </c>
      <c r="H19" s="2">
        <v>153451568.99999991</v>
      </c>
      <c r="I19" s="2">
        <v>30285699.999999996</v>
      </c>
      <c r="J19" s="2">
        <v>0</v>
      </c>
      <c r="K19" s="2"/>
      <c r="L19" s="1">
        <f t="shared" ref="L19" si="6">B19+D19+F19+H19+J19</f>
        <v>659462061.99999952</v>
      </c>
      <c r="M19" s="13">
        <f t="shared" ref="M19" si="7">C19+E19+G19+I19+K19</f>
        <v>1242271653.0000005</v>
      </c>
      <c r="N19" s="17">
        <f t="shared" ref="N19" si="8">L19+M19</f>
        <v>1901733715</v>
      </c>
      <c r="P19" s="4" t="s">
        <v>16</v>
      </c>
      <c r="Q19" s="2">
        <v>88041</v>
      </c>
      <c r="R19" s="2">
        <v>181485</v>
      </c>
      <c r="S19" s="2">
        <v>22865</v>
      </c>
      <c r="T19" s="2">
        <v>3929</v>
      </c>
      <c r="U19" s="2">
        <v>6103</v>
      </c>
      <c r="V19" s="2">
        <v>10011</v>
      </c>
      <c r="W19" s="2">
        <v>41364</v>
      </c>
      <c r="X19" s="2">
        <v>6222</v>
      </c>
      <c r="Y19" s="2">
        <v>9648</v>
      </c>
      <c r="Z19" s="2">
        <v>0</v>
      </c>
      <c r="AA19" s="1">
        <f t="shared" ref="AA19" si="9">Q19+S19+U19+W19+Y19</f>
        <v>168021</v>
      </c>
      <c r="AB19" s="13">
        <f t="shared" ref="AB19" si="10">R19+T19+V19+X19+Z19</f>
        <v>201647</v>
      </c>
      <c r="AC19" s="14">
        <f t="shared" ref="AC19" si="11">AA19+AB19</f>
        <v>369668</v>
      </c>
      <c r="AE19" s="4" t="s">
        <v>16</v>
      </c>
      <c r="AF19" s="2">
        <f t="shared" si="5"/>
        <v>4034.8430617553145</v>
      </c>
      <c r="AG19" s="2">
        <f t="shared" si="0"/>
        <v>5935.6187729013445</v>
      </c>
      <c r="AH19" s="2">
        <f t="shared" si="0"/>
        <v>4780.2564181062771</v>
      </c>
      <c r="AI19" s="2">
        <f t="shared" si="0"/>
        <v>7050.071264952916</v>
      </c>
      <c r="AJ19" s="2">
        <f t="shared" si="0"/>
        <v>6796.3807963296731</v>
      </c>
      <c r="AK19" s="2">
        <f t="shared" si="0"/>
        <v>10694.28129058036</v>
      </c>
      <c r="AL19" s="2">
        <f t="shared" si="0"/>
        <v>3709.7855381491131</v>
      </c>
      <c r="AM19" s="2">
        <f t="shared" si="0"/>
        <v>4867.5184828029569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3924.8788068158119</v>
      </c>
      <c r="AQ19" s="13">
        <f t="shared" ref="AQ19" si="13">IFERROR(M19/AB19, "N.A.")</f>
        <v>6160.6255138930928</v>
      </c>
      <c r="AR19" s="14">
        <f t="shared" ref="AR19" si="14">IFERROR(N19/AC19, "N.A.")</f>
        <v>5144.4369407143704</v>
      </c>
    </row>
    <row r="20" spans="1:44" ht="15" customHeight="1" thickBot="1" x14ac:dyDescent="0.3">
      <c r="A20" s="5" t="s">
        <v>0</v>
      </c>
      <c r="B20" s="24">
        <f>B19+C19</f>
        <v>1432457391</v>
      </c>
      <c r="C20" s="26"/>
      <c r="D20" s="24">
        <f>D19+E19</f>
        <v>137000293.00000003</v>
      </c>
      <c r="E20" s="26"/>
      <c r="F20" s="24">
        <f>F19+G19</f>
        <v>148538761.99999997</v>
      </c>
      <c r="G20" s="26"/>
      <c r="H20" s="24">
        <f>H19+I19</f>
        <v>183737268.99999991</v>
      </c>
      <c r="I20" s="26"/>
      <c r="J20" s="24">
        <f>J19+K19</f>
        <v>0</v>
      </c>
      <c r="K20" s="26"/>
      <c r="L20" s="24">
        <f>L19+M19</f>
        <v>1901733715</v>
      </c>
      <c r="M20" s="25"/>
      <c r="N20" s="18">
        <f>B20+D20+F20+H20+J20</f>
        <v>1901733715</v>
      </c>
      <c r="P20" s="5" t="s">
        <v>0</v>
      </c>
      <c r="Q20" s="24">
        <f>Q19+R19</f>
        <v>269526</v>
      </c>
      <c r="R20" s="26"/>
      <c r="S20" s="24">
        <f>S19+T19</f>
        <v>26794</v>
      </c>
      <c r="T20" s="26"/>
      <c r="U20" s="24">
        <f>U19+V19</f>
        <v>16114</v>
      </c>
      <c r="V20" s="26"/>
      <c r="W20" s="24">
        <f>W19+X19</f>
        <v>47586</v>
      </c>
      <c r="X20" s="26"/>
      <c r="Y20" s="24">
        <f>Y19+Z19</f>
        <v>9648</v>
      </c>
      <c r="Z20" s="26"/>
      <c r="AA20" s="24">
        <f>AA19+AB19</f>
        <v>369668</v>
      </c>
      <c r="AB20" s="26"/>
      <c r="AC20" s="19">
        <f>Q20+S20+U20+W20+Y20</f>
        <v>369668</v>
      </c>
      <c r="AE20" s="5" t="s">
        <v>0</v>
      </c>
      <c r="AF20" s="27">
        <f>IFERROR(B20/Q20,"N.A.")</f>
        <v>5314.7280447897419</v>
      </c>
      <c r="AG20" s="28"/>
      <c r="AH20" s="27">
        <f>IFERROR(D20/S20,"N.A.")</f>
        <v>5113.0959543181316</v>
      </c>
      <c r="AI20" s="28"/>
      <c r="AJ20" s="27">
        <f>IFERROR(F20/U20,"N.A.")</f>
        <v>9217.9944147945862</v>
      </c>
      <c r="AK20" s="28"/>
      <c r="AL20" s="27">
        <f>IFERROR(H20/W20,"N.A.")</f>
        <v>3861.1622956331676</v>
      </c>
      <c r="AM20" s="28"/>
      <c r="AN20" s="27">
        <f>IFERROR(J20/Y20,"N.A.")</f>
        <v>0</v>
      </c>
      <c r="AO20" s="28"/>
      <c r="AP20" s="27">
        <f>IFERROR(L20/AA20,"N.A.")</f>
        <v>5144.4369407143704</v>
      </c>
      <c r="AQ20" s="28"/>
      <c r="AR20" s="16">
        <f>IFERROR(N20/AC20, "N.A.")</f>
        <v>5144.4369407143704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74964759</v>
      </c>
      <c r="C27" s="2"/>
      <c r="D27" s="2">
        <v>50613813.000000022</v>
      </c>
      <c r="E27" s="2"/>
      <c r="F27" s="2">
        <v>30093592</v>
      </c>
      <c r="G27" s="2"/>
      <c r="H27" s="2">
        <v>100322802</v>
      </c>
      <c r="I27" s="2"/>
      <c r="J27" s="2">
        <v>0</v>
      </c>
      <c r="K27" s="2"/>
      <c r="L27" s="1">
        <f>B27+D27+F27+H27+J27</f>
        <v>255994966.00000003</v>
      </c>
      <c r="M27" s="13">
        <f>C27+E27+G27+I27+K27</f>
        <v>0</v>
      </c>
      <c r="N27" s="14">
        <f>L27+M27</f>
        <v>255994966.00000003</v>
      </c>
      <c r="P27" s="3" t="s">
        <v>12</v>
      </c>
      <c r="Q27" s="2">
        <v>17927</v>
      </c>
      <c r="R27" s="2">
        <v>0</v>
      </c>
      <c r="S27" s="2">
        <v>10283</v>
      </c>
      <c r="T27" s="2">
        <v>0</v>
      </c>
      <c r="U27" s="2">
        <v>4137</v>
      </c>
      <c r="V27" s="2">
        <v>0</v>
      </c>
      <c r="W27" s="2">
        <v>19941</v>
      </c>
      <c r="X27" s="2">
        <v>0</v>
      </c>
      <c r="Y27" s="2">
        <v>1452</v>
      </c>
      <c r="Z27" s="2">
        <v>0</v>
      </c>
      <c r="AA27" s="1">
        <f>Q27+S27+U27+W27+Y27</f>
        <v>53740</v>
      </c>
      <c r="AB27" s="13">
        <f>R27+T27+V27+X27+Z27</f>
        <v>0</v>
      </c>
      <c r="AC27" s="14">
        <f>AA27+AB27</f>
        <v>53740</v>
      </c>
      <c r="AE27" s="3" t="s">
        <v>12</v>
      </c>
      <c r="AF27" s="2">
        <f>IFERROR(B27/Q27, "N.A.")</f>
        <v>4181.6678194901542</v>
      </c>
      <c r="AG27" s="2" t="str">
        <f t="shared" ref="AG27:AR31" si="15">IFERROR(C27/R27, "N.A.")</f>
        <v>N.A.</v>
      </c>
      <c r="AH27" s="2">
        <f t="shared" si="15"/>
        <v>4922.0862588738719</v>
      </c>
      <c r="AI27" s="2" t="str">
        <f t="shared" si="15"/>
        <v>N.A.</v>
      </c>
      <c r="AJ27" s="2">
        <f t="shared" si="15"/>
        <v>7274.254773990815</v>
      </c>
      <c r="AK27" s="2" t="str">
        <f t="shared" si="15"/>
        <v>N.A.</v>
      </c>
      <c r="AL27" s="2">
        <f t="shared" si="15"/>
        <v>5030.9814954114636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4763.5832899144034</v>
      </c>
      <c r="AQ27" s="13" t="str">
        <f t="shared" si="15"/>
        <v>N.A.</v>
      </c>
      <c r="AR27" s="14">
        <f t="shared" si="15"/>
        <v>4763.5832899144034</v>
      </c>
    </row>
    <row r="28" spans="1:44" ht="15" customHeight="1" thickBot="1" x14ac:dyDescent="0.3">
      <c r="A28" s="3" t="s">
        <v>13</v>
      </c>
      <c r="B28" s="2">
        <v>3907729.9999999995</v>
      </c>
      <c r="C28" s="2">
        <v>424350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3907729.9999999995</v>
      </c>
      <c r="M28" s="13">
        <f t="shared" si="16"/>
        <v>424350</v>
      </c>
      <c r="N28" s="14">
        <f t="shared" ref="N28:N30" si="17">L28+M28</f>
        <v>4332080</v>
      </c>
      <c r="P28" s="3" t="s">
        <v>13</v>
      </c>
      <c r="Q28" s="2">
        <v>1351</v>
      </c>
      <c r="R28" s="2">
        <v>123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1351</v>
      </c>
      <c r="AB28" s="13">
        <f t="shared" si="18"/>
        <v>123</v>
      </c>
      <c r="AC28" s="14">
        <f t="shared" ref="AC28:AC30" si="19">AA28+AB28</f>
        <v>1474</v>
      </c>
      <c r="AE28" s="3" t="s">
        <v>13</v>
      </c>
      <c r="AF28" s="2">
        <f t="shared" ref="AF28:AF31" si="20">IFERROR(B28/Q28, "N.A.")</f>
        <v>2892.4722427831234</v>
      </c>
      <c r="AG28" s="2">
        <f t="shared" si="15"/>
        <v>3450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2892.4722427831234</v>
      </c>
      <c r="AQ28" s="13">
        <f t="shared" si="15"/>
        <v>3450</v>
      </c>
      <c r="AR28" s="14">
        <f t="shared" si="15"/>
        <v>2938.9959294436908</v>
      </c>
    </row>
    <row r="29" spans="1:44" ht="15" customHeight="1" thickBot="1" x14ac:dyDescent="0.3">
      <c r="A29" s="3" t="s">
        <v>14</v>
      </c>
      <c r="B29" s="2">
        <v>144182707.00000012</v>
      </c>
      <c r="C29" s="2">
        <v>696689692.99999988</v>
      </c>
      <c r="D29" s="2">
        <v>41003507.999999993</v>
      </c>
      <c r="E29" s="2">
        <v>22886730.000000004</v>
      </c>
      <c r="F29" s="2"/>
      <c r="G29" s="2">
        <v>75976739.999999985</v>
      </c>
      <c r="H29" s="2"/>
      <c r="I29" s="2">
        <v>15831659.999999998</v>
      </c>
      <c r="J29" s="2">
        <v>0</v>
      </c>
      <c r="K29" s="2"/>
      <c r="L29" s="1">
        <f t="shared" si="16"/>
        <v>185186215.00000012</v>
      </c>
      <c r="M29" s="13">
        <f t="shared" si="16"/>
        <v>811384822.99999988</v>
      </c>
      <c r="N29" s="14">
        <f t="shared" si="17"/>
        <v>996571038</v>
      </c>
      <c r="P29" s="3" t="s">
        <v>14</v>
      </c>
      <c r="Q29" s="2">
        <v>29771</v>
      </c>
      <c r="R29" s="2">
        <v>113666</v>
      </c>
      <c r="S29" s="2">
        <v>7652</v>
      </c>
      <c r="T29" s="2">
        <v>2791</v>
      </c>
      <c r="U29" s="2">
        <v>0</v>
      </c>
      <c r="V29" s="2">
        <v>7413</v>
      </c>
      <c r="W29" s="2">
        <v>0</v>
      </c>
      <c r="X29" s="2">
        <v>3372</v>
      </c>
      <c r="Y29" s="2">
        <v>1933</v>
      </c>
      <c r="Z29" s="2">
        <v>0</v>
      </c>
      <c r="AA29" s="1">
        <f t="shared" si="18"/>
        <v>39356</v>
      </c>
      <c r="AB29" s="13">
        <f t="shared" si="18"/>
        <v>127242</v>
      </c>
      <c r="AC29" s="14">
        <f t="shared" si="19"/>
        <v>166598</v>
      </c>
      <c r="AE29" s="3" t="s">
        <v>14</v>
      </c>
      <c r="AF29" s="2">
        <f t="shared" si="20"/>
        <v>4843.0589163951536</v>
      </c>
      <c r="AG29" s="2">
        <f t="shared" si="15"/>
        <v>6129.2707845793802</v>
      </c>
      <c r="AH29" s="2">
        <f t="shared" si="15"/>
        <v>5358.5347621536839</v>
      </c>
      <c r="AI29" s="2">
        <f t="shared" si="15"/>
        <v>8200.1898960945909</v>
      </c>
      <c r="AJ29" s="2" t="str">
        <f t="shared" si="15"/>
        <v>N.A.</v>
      </c>
      <c r="AK29" s="2">
        <f t="shared" si="15"/>
        <v>10249.121813031159</v>
      </c>
      <c r="AL29" s="2" t="str">
        <f t="shared" si="15"/>
        <v>N.A.</v>
      </c>
      <c r="AM29" s="2">
        <f t="shared" si="15"/>
        <v>4695.0355871886113</v>
      </c>
      <c r="AN29" s="2">
        <f t="shared" si="15"/>
        <v>0</v>
      </c>
      <c r="AO29" s="2" t="str">
        <f t="shared" si="15"/>
        <v>N.A.</v>
      </c>
      <c r="AP29" s="15">
        <f t="shared" si="15"/>
        <v>4705.4125165159094</v>
      </c>
      <c r="AQ29" s="13">
        <f t="shared" si="15"/>
        <v>6376.7059854450563</v>
      </c>
      <c r="AR29" s="14">
        <f t="shared" si="15"/>
        <v>5981.8907669960026</v>
      </c>
    </row>
    <row r="30" spans="1:44" ht="15" customHeight="1" thickBot="1" x14ac:dyDescent="0.3">
      <c r="A30" s="3" t="s">
        <v>15</v>
      </c>
      <c r="B30" s="2">
        <v>1287420</v>
      </c>
      <c r="C30" s="2">
        <v>716300</v>
      </c>
      <c r="D30" s="2"/>
      <c r="E30" s="2"/>
      <c r="F30" s="2"/>
      <c r="G30" s="2">
        <v>312180</v>
      </c>
      <c r="H30" s="2">
        <v>51000</v>
      </c>
      <c r="I30" s="2"/>
      <c r="J30" s="2"/>
      <c r="K30" s="2"/>
      <c r="L30" s="1">
        <f t="shared" si="16"/>
        <v>1338420</v>
      </c>
      <c r="M30" s="13">
        <f t="shared" si="16"/>
        <v>1028480</v>
      </c>
      <c r="N30" s="14">
        <f t="shared" si="17"/>
        <v>2366900</v>
      </c>
      <c r="P30" s="3" t="s">
        <v>15</v>
      </c>
      <c r="Q30" s="2">
        <v>400</v>
      </c>
      <c r="R30" s="2">
        <v>130</v>
      </c>
      <c r="S30" s="2">
        <v>0</v>
      </c>
      <c r="T30" s="2">
        <v>0</v>
      </c>
      <c r="U30" s="2">
        <v>0</v>
      </c>
      <c r="V30" s="2">
        <v>121</v>
      </c>
      <c r="W30" s="2">
        <v>299</v>
      </c>
      <c r="X30" s="2">
        <v>0</v>
      </c>
      <c r="Y30" s="2">
        <v>0</v>
      </c>
      <c r="Z30" s="2">
        <v>0</v>
      </c>
      <c r="AA30" s="1">
        <f t="shared" si="18"/>
        <v>699</v>
      </c>
      <c r="AB30" s="13">
        <f t="shared" si="18"/>
        <v>251</v>
      </c>
      <c r="AC30" s="17">
        <f t="shared" si="19"/>
        <v>950</v>
      </c>
      <c r="AE30" s="3" t="s">
        <v>15</v>
      </c>
      <c r="AF30" s="2">
        <f t="shared" si="20"/>
        <v>3218.55</v>
      </c>
      <c r="AG30" s="2">
        <f t="shared" si="15"/>
        <v>5510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2580</v>
      </c>
      <c r="AL30" s="2">
        <f t="shared" si="15"/>
        <v>170.5685618729097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1914.763948497854</v>
      </c>
      <c r="AQ30" s="13">
        <f t="shared" si="15"/>
        <v>4097.5298804780878</v>
      </c>
      <c r="AR30" s="14">
        <f t="shared" si="15"/>
        <v>2491.4736842105262</v>
      </c>
    </row>
    <row r="31" spans="1:44" ht="15" customHeight="1" thickBot="1" x14ac:dyDescent="0.3">
      <c r="A31" s="4" t="s">
        <v>16</v>
      </c>
      <c r="B31" s="2">
        <v>224342616</v>
      </c>
      <c r="C31" s="2">
        <v>697830342.99999976</v>
      </c>
      <c r="D31" s="2">
        <v>91617321</v>
      </c>
      <c r="E31" s="2">
        <v>22886730.000000004</v>
      </c>
      <c r="F31" s="2">
        <v>30093592</v>
      </c>
      <c r="G31" s="2">
        <v>76288920.000000015</v>
      </c>
      <c r="H31" s="2">
        <v>100373802.00000004</v>
      </c>
      <c r="I31" s="2">
        <v>15831659.999999998</v>
      </c>
      <c r="J31" s="2">
        <v>0</v>
      </c>
      <c r="K31" s="2"/>
      <c r="L31" s="1">
        <f t="shared" ref="L31" si="21">B31+D31+F31+H31+J31</f>
        <v>446427331.00000006</v>
      </c>
      <c r="M31" s="13">
        <f t="shared" ref="M31" si="22">C31+E31+G31+I31+K31</f>
        <v>812837652.99999976</v>
      </c>
      <c r="N31" s="17">
        <f t="shared" ref="N31" si="23">L31+M31</f>
        <v>1259264983.9999998</v>
      </c>
      <c r="P31" s="4" t="s">
        <v>16</v>
      </c>
      <c r="Q31" s="2">
        <v>49449</v>
      </c>
      <c r="R31" s="2">
        <v>113919</v>
      </c>
      <c r="S31" s="2">
        <v>17935</v>
      </c>
      <c r="T31" s="2">
        <v>2791</v>
      </c>
      <c r="U31" s="2">
        <v>4137</v>
      </c>
      <c r="V31" s="2">
        <v>7534</v>
      </c>
      <c r="W31" s="2">
        <v>20240</v>
      </c>
      <c r="X31" s="2">
        <v>3372</v>
      </c>
      <c r="Y31" s="2">
        <v>3385</v>
      </c>
      <c r="Z31" s="2">
        <v>0</v>
      </c>
      <c r="AA31" s="1">
        <f t="shared" ref="AA31" si="24">Q31+S31+U31+W31+Y31</f>
        <v>95146</v>
      </c>
      <c r="AB31" s="13">
        <f t="shared" ref="AB31" si="25">R31+T31+V31+X31+Z31</f>
        <v>127616</v>
      </c>
      <c r="AC31" s="14">
        <f t="shared" ref="AC31" si="26">AA31+AB31</f>
        <v>222762</v>
      </c>
      <c r="AE31" s="4" t="s">
        <v>16</v>
      </c>
      <c r="AF31" s="2">
        <f t="shared" si="20"/>
        <v>4536.8483892495296</v>
      </c>
      <c r="AG31" s="2">
        <f t="shared" si="15"/>
        <v>6125.6712488698086</v>
      </c>
      <c r="AH31" s="2">
        <f t="shared" si="15"/>
        <v>5108.2977976024531</v>
      </c>
      <c r="AI31" s="2">
        <f t="shared" si="15"/>
        <v>8200.1898960945909</v>
      </c>
      <c r="AJ31" s="2">
        <f t="shared" si="15"/>
        <v>7274.254773990815</v>
      </c>
      <c r="AK31" s="2">
        <f t="shared" si="15"/>
        <v>10125.951685691534</v>
      </c>
      <c r="AL31" s="2">
        <f t="shared" si="15"/>
        <v>4959.179940711465</v>
      </c>
      <c r="AM31" s="2">
        <f t="shared" si="15"/>
        <v>4695.0355871886113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4692.0241628654912</v>
      </c>
      <c r="AQ31" s="13">
        <f t="shared" ref="AQ31" si="28">IFERROR(M31/AB31, "N.A.")</f>
        <v>6369.4023711760265</v>
      </c>
      <c r="AR31" s="14">
        <f t="shared" ref="AR31" si="29">IFERROR(N31/AC31, "N.A.")</f>
        <v>5652.9613847963283</v>
      </c>
    </row>
    <row r="32" spans="1:44" ht="15" customHeight="1" thickBot="1" x14ac:dyDescent="0.3">
      <c r="A32" s="5" t="s">
        <v>0</v>
      </c>
      <c r="B32" s="24">
        <f>B31+C31</f>
        <v>922172958.99999976</v>
      </c>
      <c r="C32" s="26"/>
      <c r="D32" s="24">
        <f>D31+E31</f>
        <v>114504051</v>
      </c>
      <c r="E32" s="26"/>
      <c r="F32" s="24">
        <f>F31+G31</f>
        <v>106382512.00000001</v>
      </c>
      <c r="G32" s="26"/>
      <c r="H32" s="24">
        <f>H31+I31</f>
        <v>116205462.00000004</v>
      </c>
      <c r="I32" s="26"/>
      <c r="J32" s="24">
        <f>J31+K31</f>
        <v>0</v>
      </c>
      <c r="K32" s="26"/>
      <c r="L32" s="24">
        <f>L31+M31</f>
        <v>1259264983.9999998</v>
      </c>
      <c r="M32" s="25"/>
      <c r="N32" s="18">
        <f>B32+D32+F32+H32+J32</f>
        <v>1259264983.9999998</v>
      </c>
      <c r="P32" s="5" t="s">
        <v>0</v>
      </c>
      <c r="Q32" s="24">
        <f>Q31+R31</f>
        <v>163368</v>
      </c>
      <c r="R32" s="26"/>
      <c r="S32" s="24">
        <f>S31+T31</f>
        <v>20726</v>
      </c>
      <c r="T32" s="26"/>
      <c r="U32" s="24">
        <f>U31+V31</f>
        <v>11671</v>
      </c>
      <c r="V32" s="26"/>
      <c r="W32" s="24">
        <f>W31+X31</f>
        <v>23612</v>
      </c>
      <c r="X32" s="26"/>
      <c r="Y32" s="24">
        <f>Y31+Z31</f>
        <v>3385</v>
      </c>
      <c r="Z32" s="26"/>
      <c r="AA32" s="24">
        <f>AA31+AB31</f>
        <v>222762</v>
      </c>
      <c r="AB32" s="26"/>
      <c r="AC32" s="19">
        <f>Q32+S32+U32+W32+Y32</f>
        <v>222762</v>
      </c>
      <c r="AE32" s="5" t="s">
        <v>0</v>
      </c>
      <c r="AF32" s="27">
        <f>IFERROR(B32/Q32,"N.A.")</f>
        <v>5644.7588205768561</v>
      </c>
      <c r="AG32" s="28"/>
      <c r="AH32" s="27">
        <f>IFERROR(D32/S32,"N.A.")</f>
        <v>5524.6574833542409</v>
      </c>
      <c r="AI32" s="28"/>
      <c r="AJ32" s="27">
        <f>IFERROR(F32/U32,"N.A.")</f>
        <v>9115.1154142747</v>
      </c>
      <c r="AK32" s="28"/>
      <c r="AL32" s="27">
        <f>IFERROR(H32/W32,"N.A.")</f>
        <v>4921.4578180586159</v>
      </c>
      <c r="AM32" s="28"/>
      <c r="AN32" s="27">
        <f>IFERROR(J32/Y32,"N.A.")</f>
        <v>0</v>
      </c>
      <c r="AO32" s="28"/>
      <c r="AP32" s="27">
        <f>IFERROR(L32/AA32,"N.A.")</f>
        <v>5652.9613847963283</v>
      </c>
      <c r="AQ32" s="28"/>
      <c r="AR32" s="16">
        <f>IFERROR(N32/AC32, "N.A.")</f>
        <v>5652.9613847963283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13766282.000000004</v>
      </c>
      <c r="C39" s="2"/>
      <c r="D39" s="2">
        <v>5279750</v>
      </c>
      <c r="E39" s="2"/>
      <c r="F39" s="2">
        <v>11384720</v>
      </c>
      <c r="G39" s="2"/>
      <c r="H39" s="2">
        <v>53015847.000000007</v>
      </c>
      <c r="I39" s="2"/>
      <c r="J39" s="2">
        <v>0</v>
      </c>
      <c r="K39" s="2"/>
      <c r="L39" s="1">
        <f>B39+D39+F39+H39+J39</f>
        <v>83446599.000000015</v>
      </c>
      <c r="M39" s="13">
        <f>C39+E39+G39+I39+K39</f>
        <v>0</v>
      </c>
      <c r="N39" s="14">
        <f>L39+M39</f>
        <v>83446599.000000015</v>
      </c>
      <c r="P39" s="3" t="s">
        <v>12</v>
      </c>
      <c r="Q39" s="2">
        <v>4820</v>
      </c>
      <c r="R39" s="2">
        <v>0</v>
      </c>
      <c r="S39" s="2">
        <v>1519</v>
      </c>
      <c r="T39" s="2">
        <v>0</v>
      </c>
      <c r="U39" s="2">
        <v>1966</v>
      </c>
      <c r="V39" s="2">
        <v>0</v>
      </c>
      <c r="W39" s="2">
        <v>21028</v>
      </c>
      <c r="X39" s="2">
        <v>0</v>
      </c>
      <c r="Y39" s="2">
        <v>2898</v>
      </c>
      <c r="Z39" s="2">
        <v>0</v>
      </c>
      <c r="AA39" s="1">
        <f>Q39+S39+U39+W39+Y39</f>
        <v>32231</v>
      </c>
      <c r="AB39" s="13">
        <f>R39+T39+V39+X39+Z39</f>
        <v>0</v>
      </c>
      <c r="AC39" s="14">
        <f>AA39+AB39</f>
        <v>32231</v>
      </c>
      <c r="AE39" s="3" t="s">
        <v>12</v>
      </c>
      <c r="AF39" s="2">
        <f>IFERROR(B39/Q39, "N.A.")</f>
        <v>2856.0751037344407</v>
      </c>
      <c r="AG39" s="2" t="str">
        <f t="shared" ref="AG39:AR43" si="30">IFERROR(C39/R39, "N.A.")</f>
        <v>N.A.</v>
      </c>
      <c r="AH39" s="2">
        <f t="shared" si="30"/>
        <v>3475.8064516129034</v>
      </c>
      <c r="AI39" s="2" t="str">
        <f t="shared" si="30"/>
        <v>N.A.</v>
      </c>
      <c r="AJ39" s="2">
        <f t="shared" si="30"/>
        <v>5790.8036622583923</v>
      </c>
      <c r="AK39" s="2" t="str">
        <f t="shared" si="30"/>
        <v>N.A.</v>
      </c>
      <c r="AL39" s="2">
        <f t="shared" si="30"/>
        <v>2521.2025394711818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2589.016754056654</v>
      </c>
      <c r="AQ39" s="13" t="str">
        <f t="shared" si="30"/>
        <v>N.A.</v>
      </c>
      <c r="AR39" s="14">
        <f t="shared" si="30"/>
        <v>2589.016754056654</v>
      </c>
    </row>
    <row r="40" spans="1:44" ht="15" customHeight="1" thickBot="1" x14ac:dyDescent="0.3">
      <c r="A40" s="3" t="s">
        <v>13</v>
      </c>
      <c r="B40" s="2">
        <v>57225844.000000007</v>
      </c>
      <c r="C40" s="2">
        <v>2611400</v>
      </c>
      <c r="D40" s="2">
        <v>69015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57294859.000000007</v>
      </c>
      <c r="M40" s="13">
        <f t="shared" si="31"/>
        <v>2611400</v>
      </c>
      <c r="N40" s="14">
        <f t="shared" ref="N40:N42" si="32">L40+M40</f>
        <v>59906259.000000007</v>
      </c>
      <c r="P40" s="3" t="s">
        <v>13</v>
      </c>
      <c r="Q40" s="2">
        <v>17430</v>
      </c>
      <c r="R40" s="2">
        <v>693</v>
      </c>
      <c r="S40" s="2">
        <v>107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17537</v>
      </c>
      <c r="AB40" s="13">
        <f t="shared" si="33"/>
        <v>693</v>
      </c>
      <c r="AC40" s="14">
        <f t="shared" ref="AC40:AC42" si="34">AA40+AB40</f>
        <v>18230</v>
      </c>
      <c r="AE40" s="3" t="s">
        <v>13</v>
      </c>
      <c r="AF40" s="2">
        <f t="shared" ref="AF40:AF43" si="35">IFERROR(B40/Q40, "N.A.")</f>
        <v>3283.1809523809529</v>
      </c>
      <c r="AG40" s="2">
        <f t="shared" si="30"/>
        <v>3768.2539682539682</v>
      </c>
      <c r="AH40" s="2">
        <f t="shared" si="30"/>
        <v>645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3267.0843929976627</v>
      </c>
      <c r="AQ40" s="13">
        <f t="shared" si="30"/>
        <v>3768.2539682539682</v>
      </c>
      <c r="AR40" s="14">
        <f t="shared" si="30"/>
        <v>3286.1359846407026</v>
      </c>
    </row>
    <row r="41" spans="1:44" ht="15" customHeight="1" thickBot="1" x14ac:dyDescent="0.3">
      <c r="A41" s="3" t="s">
        <v>14</v>
      </c>
      <c r="B41" s="2">
        <v>59896875.999999993</v>
      </c>
      <c r="C41" s="2">
        <v>376784030</v>
      </c>
      <c r="D41" s="2">
        <v>12334477.000000002</v>
      </c>
      <c r="E41" s="2">
        <v>4812999.9999999991</v>
      </c>
      <c r="F41" s="2"/>
      <c r="G41" s="2">
        <v>30771530</v>
      </c>
      <c r="H41" s="2"/>
      <c r="I41" s="2">
        <v>14454039.999999998</v>
      </c>
      <c r="J41" s="2">
        <v>0</v>
      </c>
      <c r="K41" s="2"/>
      <c r="L41" s="1">
        <f t="shared" si="31"/>
        <v>72231353</v>
      </c>
      <c r="M41" s="13">
        <f t="shared" si="31"/>
        <v>426822600</v>
      </c>
      <c r="N41" s="14">
        <f t="shared" si="32"/>
        <v>499053953</v>
      </c>
      <c r="P41" s="3" t="s">
        <v>14</v>
      </c>
      <c r="Q41" s="2">
        <v>16342</v>
      </c>
      <c r="R41" s="2">
        <v>66873</v>
      </c>
      <c r="S41" s="2">
        <v>3304</v>
      </c>
      <c r="T41" s="2">
        <v>1138</v>
      </c>
      <c r="U41" s="2">
        <v>0</v>
      </c>
      <c r="V41" s="2">
        <v>2477</v>
      </c>
      <c r="W41" s="2">
        <v>0</v>
      </c>
      <c r="X41" s="2">
        <v>2850</v>
      </c>
      <c r="Y41" s="2">
        <v>3365</v>
      </c>
      <c r="Z41" s="2">
        <v>0</v>
      </c>
      <c r="AA41" s="1">
        <f t="shared" si="33"/>
        <v>23011</v>
      </c>
      <c r="AB41" s="13">
        <f t="shared" si="33"/>
        <v>73338</v>
      </c>
      <c r="AC41" s="14">
        <f t="shared" si="34"/>
        <v>96349</v>
      </c>
      <c r="AE41" s="3" t="s">
        <v>14</v>
      </c>
      <c r="AF41" s="2">
        <f t="shared" si="35"/>
        <v>3665.2108677028509</v>
      </c>
      <c r="AG41" s="2">
        <f t="shared" si="30"/>
        <v>5634.3222227206797</v>
      </c>
      <c r="AH41" s="2">
        <f t="shared" si="30"/>
        <v>3733.195217917676</v>
      </c>
      <c r="AI41" s="2">
        <f t="shared" si="30"/>
        <v>4229.3497363796123</v>
      </c>
      <c r="AJ41" s="2" t="str">
        <f t="shared" si="30"/>
        <v>N.A.</v>
      </c>
      <c r="AK41" s="2">
        <f t="shared" si="30"/>
        <v>12422.902704884942</v>
      </c>
      <c r="AL41" s="2" t="str">
        <f t="shared" si="30"/>
        <v>N.A.</v>
      </c>
      <c r="AM41" s="2">
        <f t="shared" si="30"/>
        <v>5071.5929824561399</v>
      </c>
      <c r="AN41" s="2">
        <f t="shared" si="30"/>
        <v>0</v>
      </c>
      <c r="AO41" s="2" t="str">
        <f t="shared" si="30"/>
        <v>N.A.</v>
      </c>
      <c r="AP41" s="15">
        <f t="shared" si="30"/>
        <v>3138.992351484073</v>
      </c>
      <c r="AQ41" s="13">
        <f t="shared" si="30"/>
        <v>5819.9378221385914</v>
      </c>
      <c r="AR41" s="14">
        <f t="shared" si="30"/>
        <v>5179.6484966112776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61920</v>
      </c>
      <c r="I42" s="2"/>
      <c r="J42" s="2"/>
      <c r="K42" s="2"/>
      <c r="L42" s="1">
        <f t="shared" si="31"/>
        <v>61920</v>
      </c>
      <c r="M42" s="13">
        <f t="shared" si="31"/>
        <v>0</v>
      </c>
      <c r="N42" s="14">
        <f t="shared" si="32"/>
        <v>61920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96</v>
      </c>
      <c r="X42" s="2">
        <v>0</v>
      </c>
      <c r="Y42" s="2">
        <v>0</v>
      </c>
      <c r="Z42" s="2">
        <v>0</v>
      </c>
      <c r="AA42" s="1">
        <f t="shared" si="33"/>
        <v>96</v>
      </c>
      <c r="AB42" s="13">
        <f t="shared" si="33"/>
        <v>0</v>
      </c>
      <c r="AC42" s="14">
        <f t="shared" si="34"/>
        <v>96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645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645</v>
      </c>
      <c r="AQ42" s="13" t="str">
        <f t="shared" si="30"/>
        <v>N.A.</v>
      </c>
      <c r="AR42" s="14">
        <f t="shared" si="30"/>
        <v>645</v>
      </c>
    </row>
    <row r="43" spans="1:44" ht="15" customHeight="1" thickBot="1" x14ac:dyDescent="0.3">
      <c r="A43" s="4" t="s">
        <v>16</v>
      </c>
      <c r="B43" s="2">
        <v>130889001.99999993</v>
      </c>
      <c r="C43" s="2">
        <v>379395429.99999994</v>
      </c>
      <c r="D43" s="2">
        <v>17683241.999999996</v>
      </c>
      <c r="E43" s="2">
        <v>4812999.9999999991</v>
      </c>
      <c r="F43" s="2">
        <v>11384720</v>
      </c>
      <c r="G43" s="2">
        <v>30771530</v>
      </c>
      <c r="H43" s="2">
        <v>53077766.999999993</v>
      </c>
      <c r="I43" s="2">
        <v>14454039.999999998</v>
      </c>
      <c r="J43" s="2">
        <v>0</v>
      </c>
      <c r="K43" s="2"/>
      <c r="L43" s="1">
        <f t="shared" ref="L43" si="36">B43+D43+F43+H43+J43</f>
        <v>213034730.99999991</v>
      </c>
      <c r="M43" s="13">
        <f t="shared" ref="M43" si="37">C43+E43+G43+I43+K43</f>
        <v>429433999.99999994</v>
      </c>
      <c r="N43" s="17">
        <f t="shared" ref="N43" si="38">L43+M43</f>
        <v>642468730.99999988</v>
      </c>
      <c r="P43" s="4" t="s">
        <v>16</v>
      </c>
      <c r="Q43" s="2">
        <v>38592</v>
      </c>
      <c r="R43" s="2">
        <v>67566</v>
      </c>
      <c r="S43" s="2">
        <v>4930</v>
      </c>
      <c r="T43" s="2">
        <v>1138</v>
      </c>
      <c r="U43" s="2">
        <v>1966</v>
      </c>
      <c r="V43" s="2">
        <v>2477</v>
      </c>
      <c r="W43" s="2">
        <v>21124</v>
      </c>
      <c r="X43" s="2">
        <v>2850</v>
      </c>
      <c r="Y43" s="2">
        <v>6263</v>
      </c>
      <c r="Z43" s="2">
        <v>0</v>
      </c>
      <c r="AA43" s="1">
        <f t="shared" ref="AA43" si="39">Q43+S43+U43+W43+Y43</f>
        <v>72875</v>
      </c>
      <c r="AB43" s="13">
        <f t="shared" ref="AB43" si="40">R43+T43+V43+X43+Z43</f>
        <v>74031</v>
      </c>
      <c r="AC43" s="17">
        <f t="shared" ref="AC43" si="41">AA43+AB43</f>
        <v>146906</v>
      </c>
      <c r="AE43" s="4" t="s">
        <v>16</v>
      </c>
      <c r="AF43" s="2">
        <f t="shared" si="35"/>
        <v>3391.609711857378</v>
      </c>
      <c r="AG43" s="2">
        <f t="shared" si="30"/>
        <v>5615.1826362371594</v>
      </c>
      <c r="AH43" s="2">
        <f t="shared" si="30"/>
        <v>3586.8645030425955</v>
      </c>
      <c r="AI43" s="2">
        <f t="shared" si="30"/>
        <v>4229.3497363796123</v>
      </c>
      <c r="AJ43" s="2">
        <f t="shared" si="30"/>
        <v>5790.8036622583923</v>
      </c>
      <c r="AK43" s="2">
        <f t="shared" si="30"/>
        <v>12422.902704884942</v>
      </c>
      <c r="AL43" s="2">
        <f t="shared" si="30"/>
        <v>2512.675960992236</v>
      </c>
      <c r="AM43" s="2">
        <f t="shared" si="30"/>
        <v>5071.5929824561399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2923.2896192109765</v>
      </c>
      <c r="AQ43" s="13">
        <f t="shared" ref="AQ43" si="43">IFERROR(M43/AB43, "N.A.")</f>
        <v>5800.7321257311114</v>
      </c>
      <c r="AR43" s="14">
        <f t="shared" ref="AR43" si="44">IFERROR(N43/AC43, "N.A.")</f>
        <v>4373.3321375573487</v>
      </c>
    </row>
    <row r="44" spans="1:44" ht="15" customHeight="1" thickBot="1" x14ac:dyDescent="0.3">
      <c r="A44" s="5" t="s">
        <v>0</v>
      </c>
      <c r="B44" s="24">
        <f>B43+C43</f>
        <v>510284431.99999988</v>
      </c>
      <c r="C44" s="26"/>
      <c r="D44" s="24">
        <f>D43+E43</f>
        <v>22496241.999999996</v>
      </c>
      <c r="E44" s="26"/>
      <c r="F44" s="24">
        <f>F43+G43</f>
        <v>42156250</v>
      </c>
      <c r="G44" s="26"/>
      <c r="H44" s="24">
        <f>H43+I43</f>
        <v>67531806.999999985</v>
      </c>
      <c r="I44" s="26"/>
      <c r="J44" s="24">
        <f>J43+K43</f>
        <v>0</v>
      </c>
      <c r="K44" s="26"/>
      <c r="L44" s="24">
        <f>L43+M43</f>
        <v>642468730.99999988</v>
      </c>
      <c r="M44" s="25"/>
      <c r="N44" s="18">
        <f>B44+D44+F44+H44+J44</f>
        <v>642468730.99999988</v>
      </c>
      <c r="P44" s="5" t="s">
        <v>0</v>
      </c>
      <c r="Q44" s="24">
        <f>Q43+R43</f>
        <v>106158</v>
      </c>
      <c r="R44" s="26"/>
      <c r="S44" s="24">
        <f>S43+T43</f>
        <v>6068</v>
      </c>
      <c r="T44" s="26"/>
      <c r="U44" s="24">
        <f>U43+V43</f>
        <v>4443</v>
      </c>
      <c r="V44" s="26"/>
      <c r="W44" s="24">
        <f>W43+X43</f>
        <v>23974</v>
      </c>
      <c r="X44" s="26"/>
      <c r="Y44" s="24">
        <f>Y43+Z43</f>
        <v>6263</v>
      </c>
      <c r="Z44" s="26"/>
      <c r="AA44" s="24">
        <f>AA43+AB43</f>
        <v>146906</v>
      </c>
      <c r="AB44" s="25"/>
      <c r="AC44" s="18">
        <f>Q44+S44+U44+W44+Y44</f>
        <v>146906</v>
      </c>
      <c r="AE44" s="5" t="s">
        <v>0</v>
      </c>
      <c r="AF44" s="27">
        <f>IFERROR(B44/Q44,"N.A.")</f>
        <v>4806.8391642645856</v>
      </c>
      <c r="AG44" s="28"/>
      <c r="AH44" s="27">
        <f>IFERROR(D44/S44,"N.A.")</f>
        <v>3707.3569545154905</v>
      </c>
      <c r="AI44" s="28"/>
      <c r="AJ44" s="27">
        <f>IFERROR(F44/U44,"N.A.")</f>
        <v>9488.2399279765923</v>
      </c>
      <c r="AK44" s="28"/>
      <c r="AL44" s="27">
        <f>IFERROR(H44/W44,"N.A.")</f>
        <v>2816.8769083173434</v>
      </c>
      <c r="AM44" s="28"/>
      <c r="AN44" s="27">
        <f>IFERROR(J44/Y44,"N.A.")</f>
        <v>0</v>
      </c>
      <c r="AO44" s="28"/>
      <c r="AP44" s="27">
        <f>IFERROR(L44/AA44,"N.A.")</f>
        <v>4373.3321375573487</v>
      </c>
      <c r="AQ44" s="28"/>
      <c r="AR44" s="16">
        <f>IFERROR(N44/AC44, "N.A.")</f>
        <v>4373.3321375573487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4327692</v>
      </c>
      <c r="C15" s="2"/>
      <c r="D15" s="2">
        <v>1239260</v>
      </c>
      <c r="E15" s="2"/>
      <c r="F15" s="2">
        <v>993300</v>
      </c>
      <c r="G15" s="2"/>
      <c r="H15" s="2">
        <v>4110393</v>
      </c>
      <c r="I15" s="2"/>
      <c r="J15" s="2">
        <v>0</v>
      </c>
      <c r="K15" s="2"/>
      <c r="L15" s="1">
        <f>B15+D15+F15+H15+J15</f>
        <v>10670645</v>
      </c>
      <c r="M15" s="13">
        <f>C15+E15+G15+I15+K15</f>
        <v>0</v>
      </c>
      <c r="N15" s="14">
        <f>L15+M15</f>
        <v>10670645</v>
      </c>
      <c r="P15" s="3" t="s">
        <v>12</v>
      </c>
      <c r="Q15" s="2">
        <v>1222</v>
      </c>
      <c r="R15" s="2">
        <v>0</v>
      </c>
      <c r="S15" s="2">
        <v>262</v>
      </c>
      <c r="T15" s="2">
        <v>0</v>
      </c>
      <c r="U15" s="2">
        <v>77</v>
      </c>
      <c r="V15" s="2">
        <v>0</v>
      </c>
      <c r="W15" s="2">
        <v>2965</v>
      </c>
      <c r="X15" s="2">
        <v>0</v>
      </c>
      <c r="Y15" s="2">
        <v>504</v>
      </c>
      <c r="Z15" s="2">
        <v>0</v>
      </c>
      <c r="AA15" s="1">
        <f>Q15+S15+U15+W15+Y15</f>
        <v>5030</v>
      </c>
      <c r="AB15" s="13">
        <f>R15+T15+V15+X15+Z15</f>
        <v>0</v>
      </c>
      <c r="AC15" s="14">
        <f>AA15+AB15</f>
        <v>5030</v>
      </c>
      <c r="AE15" s="3" t="s">
        <v>12</v>
      </c>
      <c r="AF15" s="2">
        <f>IFERROR(B15/Q15, "N.A.")</f>
        <v>3541.482815057283</v>
      </c>
      <c r="AG15" s="2" t="str">
        <f t="shared" ref="AG15:AR19" si="0">IFERROR(C15/R15, "N.A.")</f>
        <v>N.A.</v>
      </c>
      <c r="AH15" s="2">
        <f t="shared" si="0"/>
        <v>4730</v>
      </c>
      <c r="AI15" s="2" t="str">
        <f t="shared" si="0"/>
        <v>N.A.</v>
      </c>
      <c r="AJ15" s="2">
        <f t="shared" si="0"/>
        <v>12900</v>
      </c>
      <c r="AK15" s="2" t="str">
        <f t="shared" si="0"/>
        <v>N.A.</v>
      </c>
      <c r="AL15" s="2">
        <f t="shared" si="0"/>
        <v>1386.3045531197301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2121.4005964214712</v>
      </c>
      <c r="AQ15" s="13" t="str">
        <f t="shared" si="0"/>
        <v>N.A.</v>
      </c>
      <c r="AR15" s="14">
        <f t="shared" si="0"/>
        <v>2121.4005964214712</v>
      </c>
    </row>
    <row r="16" spans="1:44" ht="15" customHeight="1" thickBot="1" x14ac:dyDescent="0.3">
      <c r="A16" s="3" t="s">
        <v>13</v>
      </c>
      <c r="B16" s="2">
        <v>740250</v>
      </c>
      <c r="C16" s="2"/>
      <c r="D16" s="2">
        <v>152091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892341</v>
      </c>
      <c r="M16" s="13">
        <f t="shared" si="1"/>
        <v>0</v>
      </c>
      <c r="N16" s="14">
        <f t="shared" ref="N16:N18" si="2">L16+M16</f>
        <v>892341</v>
      </c>
      <c r="P16" s="3" t="s">
        <v>13</v>
      </c>
      <c r="Q16" s="2">
        <v>582</v>
      </c>
      <c r="R16" s="2">
        <v>0</v>
      </c>
      <c r="S16" s="2">
        <v>131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713</v>
      </c>
      <c r="AB16" s="13">
        <f t="shared" si="3"/>
        <v>0</v>
      </c>
      <c r="AC16" s="14">
        <f t="shared" ref="AC16:AC18" si="4">AA16+AB16</f>
        <v>713</v>
      </c>
      <c r="AE16" s="3" t="s">
        <v>13</v>
      </c>
      <c r="AF16" s="2">
        <f t="shared" ref="AF16:AF19" si="5">IFERROR(B16/Q16, "N.A.")</f>
        <v>1271.9072164948454</v>
      </c>
      <c r="AG16" s="2" t="str">
        <f t="shared" si="0"/>
        <v>N.A.</v>
      </c>
      <c r="AH16" s="2">
        <f t="shared" si="0"/>
        <v>1161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1251.5301542776999</v>
      </c>
      <c r="AQ16" s="13" t="str">
        <f t="shared" si="0"/>
        <v>N.A.</v>
      </c>
      <c r="AR16" s="14">
        <f t="shared" si="0"/>
        <v>1251.5301542776999</v>
      </c>
    </row>
    <row r="17" spans="1:44" ht="15" customHeight="1" thickBot="1" x14ac:dyDescent="0.3">
      <c r="A17" s="3" t="s">
        <v>14</v>
      </c>
      <c r="B17" s="2">
        <v>6556080.0000000009</v>
      </c>
      <c r="C17" s="2">
        <v>5953790</v>
      </c>
      <c r="D17" s="2">
        <v>161700</v>
      </c>
      <c r="E17" s="2"/>
      <c r="F17" s="2"/>
      <c r="G17" s="2">
        <v>2551500</v>
      </c>
      <c r="H17" s="2"/>
      <c r="I17" s="2">
        <v>2709600</v>
      </c>
      <c r="J17" s="2">
        <v>0</v>
      </c>
      <c r="K17" s="2"/>
      <c r="L17" s="1">
        <f t="shared" si="1"/>
        <v>6717780.0000000009</v>
      </c>
      <c r="M17" s="13">
        <f t="shared" si="1"/>
        <v>11214890</v>
      </c>
      <c r="N17" s="14">
        <f t="shared" si="2"/>
        <v>17932670</v>
      </c>
      <c r="P17" s="3" t="s">
        <v>14</v>
      </c>
      <c r="Q17" s="2">
        <v>1953</v>
      </c>
      <c r="R17" s="2">
        <v>1282</v>
      </c>
      <c r="S17" s="2">
        <v>77</v>
      </c>
      <c r="T17" s="2">
        <v>0</v>
      </c>
      <c r="U17" s="2">
        <v>0</v>
      </c>
      <c r="V17" s="2">
        <v>378</v>
      </c>
      <c r="W17" s="2">
        <v>0</v>
      </c>
      <c r="X17" s="2">
        <v>450</v>
      </c>
      <c r="Y17" s="2">
        <v>644</v>
      </c>
      <c r="Z17" s="2">
        <v>0</v>
      </c>
      <c r="AA17" s="1">
        <f t="shared" si="3"/>
        <v>2674</v>
      </c>
      <c r="AB17" s="13">
        <f t="shared" si="3"/>
        <v>2110</v>
      </c>
      <c r="AC17" s="14">
        <f t="shared" si="4"/>
        <v>4784</v>
      </c>
      <c r="AE17" s="3" t="s">
        <v>14</v>
      </c>
      <c r="AF17" s="2">
        <f t="shared" si="5"/>
        <v>3356.9278033794167</v>
      </c>
      <c r="AG17" s="2">
        <f t="shared" si="0"/>
        <v>4644.1419656786275</v>
      </c>
      <c r="AH17" s="2">
        <f t="shared" si="0"/>
        <v>2100</v>
      </c>
      <c r="AI17" s="2" t="str">
        <f t="shared" si="0"/>
        <v>N.A.</v>
      </c>
      <c r="AJ17" s="2" t="str">
        <f t="shared" si="0"/>
        <v>N.A.</v>
      </c>
      <c r="AK17" s="2">
        <f t="shared" si="0"/>
        <v>6750</v>
      </c>
      <c r="AL17" s="2" t="str">
        <f t="shared" si="0"/>
        <v>N.A.</v>
      </c>
      <c r="AM17" s="2">
        <f t="shared" si="0"/>
        <v>6021.333333333333</v>
      </c>
      <c r="AN17" s="2">
        <f t="shared" si="0"/>
        <v>0</v>
      </c>
      <c r="AO17" s="2" t="str">
        <f t="shared" si="0"/>
        <v>N.A.</v>
      </c>
      <c r="AP17" s="15">
        <f t="shared" si="0"/>
        <v>2512.2587883320871</v>
      </c>
      <c r="AQ17" s="13">
        <f t="shared" si="0"/>
        <v>5315.1137440758293</v>
      </c>
      <c r="AR17" s="14">
        <f t="shared" si="0"/>
        <v>3748.4678093645484</v>
      </c>
    </row>
    <row r="18" spans="1:44" ht="15" customHeight="1" thickBot="1" x14ac:dyDescent="0.3">
      <c r="A18" s="3" t="s">
        <v>15</v>
      </c>
      <c r="B18" s="2">
        <v>224532</v>
      </c>
      <c r="C18" s="2"/>
      <c r="D18" s="2">
        <v>231770</v>
      </c>
      <c r="E18" s="2"/>
      <c r="F18" s="2"/>
      <c r="G18" s="2">
        <v>983290.00000000023</v>
      </c>
      <c r="H18" s="2">
        <v>843560.99999999988</v>
      </c>
      <c r="I18" s="2"/>
      <c r="J18" s="2">
        <v>0</v>
      </c>
      <c r="K18" s="2"/>
      <c r="L18" s="1">
        <f t="shared" si="1"/>
        <v>1299863</v>
      </c>
      <c r="M18" s="13">
        <f t="shared" si="1"/>
        <v>983290.00000000023</v>
      </c>
      <c r="N18" s="14">
        <f t="shared" si="2"/>
        <v>2283153</v>
      </c>
      <c r="P18" s="3" t="s">
        <v>15</v>
      </c>
      <c r="Q18" s="2">
        <v>154</v>
      </c>
      <c r="R18" s="2">
        <v>0</v>
      </c>
      <c r="S18" s="2">
        <v>154</v>
      </c>
      <c r="T18" s="2">
        <v>0</v>
      </c>
      <c r="U18" s="2">
        <v>0</v>
      </c>
      <c r="V18" s="2">
        <v>450</v>
      </c>
      <c r="W18" s="2">
        <v>3442</v>
      </c>
      <c r="X18" s="2">
        <v>0</v>
      </c>
      <c r="Y18" s="2">
        <v>1561</v>
      </c>
      <c r="Z18" s="2">
        <v>0</v>
      </c>
      <c r="AA18" s="1">
        <f t="shared" si="3"/>
        <v>5311</v>
      </c>
      <c r="AB18" s="13">
        <f t="shared" si="3"/>
        <v>450</v>
      </c>
      <c r="AC18" s="17">
        <f t="shared" si="4"/>
        <v>5761</v>
      </c>
      <c r="AE18" s="3" t="s">
        <v>15</v>
      </c>
      <c r="AF18" s="2">
        <f t="shared" si="5"/>
        <v>1458</v>
      </c>
      <c r="AG18" s="2" t="str">
        <f t="shared" si="0"/>
        <v>N.A.</v>
      </c>
      <c r="AH18" s="2">
        <f t="shared" si="0"/>
        <v>1505</v>
      </c>
      <c r="AI18" s="2" t="str">
        <f t="shared" si="0"/>
        <v>N.A.</v>
      </c>
      <c r="AJ18" s="2" t="str">
        <f t="shared" si="0"/>
        <v>N.A.</v>
      </c>
      <c r="AK18" s="2">
        <f t="shared" si="0"/>
        <v>2185.0888888888894</v>
      </c>
      <c r="AL18" s="2">
        <f t="shared" si="0"/>
        <v>245.07873329459613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244.74919977405386</v>
      </c>
      <c r="AQ18" s="13">
        <f t="shared" si="0"/>
        <v>2185.0888888888894</v>
      </c>
      <c r="AR18" s="14">
        <f t="shared" si="0"/>
        <v>396.31192501301859</v>
      </c>
    </row>
    <row r="19" spans="1:44" ht="15" customHeight="1" thickBot="1" x14ac:dyDescent="0.3">
      <c r="A19" s="4" t="s">
        <v>16</v>
      </c>
      <c r="B19" s="2">
        <v>11848554.000000002</v>
      </c>
      <c r="C19" s="2">
        <v>5953790</v>
      </c>
      <c r="D19" s="2">
        <v>1784821</v>
      </c>
      <c r="E19" s="2"/>
      <c r="F19" s="2">
        <v>993300</v>
      </c>
      <c r="G19" s="2">
        <v>3534790</v>
      </c>
      <c r="H19" s="2">
        <v>4953953.9999999991</v>
      </c>
      <c r="I19" s="2">
        <v>2709600</v>
      </c>
      <c r="J19" s="2">
        <v>0</v>
      </c>
      <c r="K19" s="2"/>
      <c r="L19" s="1">
        <f t="shared" ref="L19" si="6">B19+D19+F19+H19+J19</f>
        <v>19580629</v>
      </c>
      <c r="M19" s="13">
        <f t="shared" ref="M19" si="7">C19+E19+G19+I19+K19</f>
        <v>12198180</v>
      </c>
      <c r="N19" s="17">
        <f t="shared" ref="N19" si="8">L19+M19</f>
        <v>31778809</v>
      </c>
      <c r="P19" s="4" t="s">
        <v>16</v>
      </c>
      <c r="Q19" s="2">
        <v>3911</v>
      </c>
      <c r="R19" s="2">
        <v>1282</v>
      </c>
      <c r="S19" s="2">
        <v>624</v>
      </c>
      <c r="T19" s="2">
        <v>0</v>
      </c>
      <c r="U19" s="2">
        <v>77</v>
      </c>
      <c r="V19" s="2">
        <v>828</v>
      </c>
      <c r="W19" s="2">
        <v>6407</v>
      </c>
      <c r="X19" s="2">
        <v>450</v>
      </c>
      <c r="Y19" s="2">
        <v>2709</v>
      </c>
      <c r="Z19" s="2">
        <v>0</v>
      </c>
      <c r="AA19" s="1">
        <f t="shared" ref="AA19" si="9">Q19+S19+U19+W19+Y19</f>
        <v>13728</v>
      </c>
      <c r="AB19" s="13">
        <f t="shared" ref="AB19" si="10">R19+T19+V19+X19+Z19</f>
        <v>2560</v>
      </c>
      <c r="AC19" s="14">
        <f t="shared" ref="AC19" si="11">AA19+AB19</f>
        <v>16288</v>
      </c>
      <c r="AE19" s="4" t="s">
        <v>16</v>
      </c>
      <c r="AF19" s="2">
        <f t="shared" si="5"/>
        <v>3029.5458961902332</v>
      </c>
      <c r="AG19" s="2">
        <f t="shared" si="0"/>
        <v>4644.1419656786275</v>
      </c>
      <c r="AH19" s="2">
        <f t="shared" si="0"/>
        <v>2860.290064102564</v>
      </c>
      <c r="AI19" s="2" t="str">
        <f t="shared" si="0"/>
        <v>N.A.</v>
      </c>
      <c r="AJ19" s="2">
        <f t="shared" si="0"/>
        <v>12900</v>
      </c>
      <c r="AK19" s="2">
        <f t="shared" si="0"/>
        <v>4269.0700483091787</v>
      </c>
      <c r="AL19" s="2">
        <f t="shared" si="0"/>
        <v>773.20961448415778</v>
      </c>
      <c r="AM19" s="2">
        <f t="shared" si="0"/>
        <v>6021.333333333333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1426.3278700466201</v>
      </c>
      <c r="AQ19" s="13">
        <f t="shared" ref="AQ19" si="13">IFERROR(M19/AB19, "N.A.")</f>
        <v>4764.9140625</v>
      </c>
      <c r="AR19" s="14">
        <f t="shared" ref="AR19" si="14">IFERROR(N19/AC19, "N.A.")</f>
        <v>1951.0565446954813</v>
      </c>
    </row>
    <row r="20" spans="1:44" ht="15" customHeight="1" thickBot="1" x14ac:dyDescent="0.3">
      <c r="A20" s="5" t="s">
        <v>0</v>
      </c>
      <c r="B20" s="24">
        <f>B19+C19</f>
        <v>17802344</v>
      </c>
      <c r="C20" s="26"/>
      <c r="D20" s="24">
        <f>D19+E19</f>
        <v>1784821</v>
      </c>
      <c r="E20" s="26"/>
      <c r="F20" s="24">
        <f>F19+G19</f>
        <v>4528090</v>
      </c>
      <c r="G20" s="26"/>
      <c r="H20" s="24">
        <f>H19+I19</f>
        <v>7663553.9999999991</v>
      </c>
      <c r="I20" s="26"/>
      <c r="J20" s="24">
        <f>J19+K19</f>
        <v>0</v>
      </c>
      <c r="K20" s="26"/>
      <c r="L20" s="24">
        <f>L19+M19</f>
        <v>31778809</v>
      </c>
      <c r="M20" s="25"/>
      <c r="N20" s="18">
        <f>B20+D20+F20+H20+J20</f>
        <v>31778809</v>
      </c>
      <c r="P20" s="5" t="s">
        <v>0</v>
      </c>
      <c r="Q20" s="24">
        <f>Q19+R19</f>
        <v>5193</v>
      </c>
      <c r="R20" s="26"/>
      <c r="S20" s="24">
        <f>S19+T19</f>
        <v>624</v>
      </c>
      <c r="T20" s="26"/>
      <c r="U20" s="24">
        <f>U19+V19</f>
        <v>905</v>
      </c>
      <c r="V20" s="26"/>
      <c r="W20" s="24">
        <f>W19+X19</f>
        <v>6857</v>
      </c>
      <c r="X20" s="26"/>
      <c r="Y20" s="24">
        <f>Y19+Z19</f>
        <v>2709</v>
      </c>
      <c r="Z20" s="26"/>
      <c r="AA20" s="24">
        <f>AA19+AB19</f>
        <v>16288</v>
      </c>
      <c r="AB20" s="26"/>
      <c r="AC20" s="19">
        <f>Q20+S20+U20+W20+Y20</f>
        <v>16288</v>
      </c>
      <c r="AE20" s="5" t="s">
        <v>0</v>
      </c>
      <c r="AF20" s="27">
        <f>IFERROR(B20/Q20,"N.A.")</f>
        <v>3428.1424995185826</v>
      </c>
      <c r="AG20" s="28"/>
      <c r="AH20" s="27">
        <f>IFERROR(D20/S20,"N.A.")</f>
        <v>2860.290064102564</v>
      </c>
      <c r="AI20" s="28"/>
      <c r="AJ20" s="27">
        <f>IFERROR(F20/U20,"N.A.")</f>
        <v>5003.4143646408838</v>
      </c>
      <c r="AK20" s="28"/>
      <c r="AL20" s="27">
        <f>IFERROR(H20/W20,"N.A.")</f>
        <v>1117.6249088522677</v>
      </c>
      <c r="AM20" s="28"/>
      <c r="AN20" s="27">
        <f>IFERROR(J20/Y20,"N.A.")</f>
        <v>0</v>
      </c>
      <c r="AO20" s="28"/>
      <c r="AP20" s="27">
        <f>IFERROR(L20/AA20,"N.A.")</f>
        <v>1951.0565446954813</v>
      </c>
      <c r="AQ20" s="28"/>
      <c r="AR20" s="16">
        <f>IFERROR(N20/AC20, "N.A.")</f>
        <v>1951.0565446954813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4327692</v>
      </c>
      <c r="C27" s="2"/>
      <c r="D27" s="2">
        <v>1239260</v>
      </c>
      <c r="E27" s="2"/>
      <c r="F27" s="2">
        <v>993300</v>
      </c>
      <c r="G27" s="2"/>
      <c r="H27" s="2">
        <v>1648332</v>
      </c>
      <c r="I27" s="2"/>
      <c r="J27" s="2"/>
      <c r="K27" s="2"/>
      <c r="L27" s="1">
        <f>B27+D27+F27+H27+J27</f>
        <v>8208584</v>
      </c>
      <c r="M27" s="13">
        <f>C27+E27+G27+I27+K27</f>
        <v>0</v>
      </c>
      <c r="N27" s="14">
        <f>L27+M27</f>
        <v>8208584</v>
      </c>
      <c r="P27" s="3" t="s">
        <v>12</v>
      </c>
      <c r="Q27" s="2">
        <v>1222</v>
      </c>
      <c r="R27" s="2">
        <v>0</v>
      </c>
      <c r="S27" s="2">
        <v>262</v>
      </c>
      <c r="T27" s="2">
        <v>0</v>
      </c>
      <c r="U27" s="2">
        <v>77</v>
      </c>
      <c r="V27" s="2">
        <v>0</v>
      </c>
      <c r="W27" s="2">
        <v>1198</v>
      </c>
      <c r="X27" s="2">
        <v>0</v>
      </c>
      <c r="Y27" s="2">
        <v>0</v>
      </c>
      <c r="Z27" s="2">
        <v>0</v>
      </c>
      <c r="AA27" s="1">
        <f>Q27+S27+U27+W27+Y27</f>
        <v>2759</v>
      </c>
      <c r="AB27" s="13">
        <f>R27+T27+V27+X27+Z27</f>
        <v>0</v>
      </c>
      <c r="AC27" s="14">
        <f>AA27+AB27</f>
        <v>2759</v>
      </c>
      <c r="AE27" s="3" t="s">
        <v>12</v>
      </c>
      <c r="AF27" s="2">
        <f>IFERROR(B27/Q27, "N.A.")</f>
        <v>3541.482815057283</v>
      </c>
      <c r="AG27" s="2" t="str">
        <f t="shared" ref="AG27:AR31" si="15">IFERROR(C27/R27, "N.A.")</f>
        <v>N.A.</v>
      </c>
      <c r="AH27" s="2">
        <f t="shared" si="15"/>
        <v>4730</v>
      </c>
      <c r="AI27" s="2" t="str">
        <f t="shared" si="15"/>
        <v>N.A.</v>
      </c>
      <c r="AJ27" s="2">
        <f t="shared" si="15"/>
        <v>12900</v>
      </c>
      <c r="AK27" s="2" t="str">
        <f t="shared" si="15"/>
        <v>N.A.</v>
      </c>
      <c r="AL27" s="2">
        <f t="shared" si="15"/>
        <v>1375.9031719532554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2975.2026096411741</v>
      </c>
      <c r="AQ27" s="13" t="str">
        <f t="shared" si="15"/>
        <v>N.A.</v>
      </c>
      <c r="AR27" s="14">
        <f t="shared" si="15"/>
        <v>2975.2026096411741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4227079.9999999991</v>
      </c>
      <c r="C29" s="2">
        <v>2872210.0000000005</v>
      </c>
      <c r="D29" s="2"/>
      <c r="E29" s="2"/>
      <c r="F29" s="2"/>
      <c r="G29" s="2">
        <v>2438100</v>
      </c>
      <c r="H29" s="2"/>
      <c r="I29" s="2">
        <v>1619280</v>
      </c>
      <c r="J29" s="2">
        <v>0</v>
      </c>
      <c r="K29" s="2"/>
      <c r="L29" s="1">
        <f t="shared" si="16"/>
        <v>4227079.9999999991</v>
      </c>
      <c r="M29" s="13">
        <f t="shared" si="16"/>
        <v>6929590</v>
      </c>
      <c r="N29" s="14">
        <f t="shared" si="17"/>
        <v>11156670</v>
      </c>
      <c r="P29" s="3" t="s">
        <v>14</v>
      </c>
      <c r="Q29" s="2">
        <v>1163</v>
      </c>
      <c r="R29" s="2">
        <v>735</v>
      </c>
      <c r="S29" s="2">
        <v>0</v>
      </c>
      <c r="T29" s="2">
        <v>0</v>
      </c>
      <c r="U29" s="2">
        <v>0</v>
      </c>
      <c r="V29" s="2">
        <v>189</v>
      </c>
      <c r="W29" s="2">
        <v>0</v>
      </c>
      <c r="X29" s="2">
        <v>296</v>
      </c>
      <c r="Y29" s="2">
        <v>266</v>
      </c>
      <c r="Z29" s="2">
        <v>0</v>
      </c>
      <c r="AA29" s="1">
        <f t="shared" si="18"/>
        <v>1429</v>
      </c>
      <c r="AB29" s="13">
        <f t="shared" si="18"/>
        <v>1220</v>
      </c>
      <c r="AC29" s="14">
        <f t="shared" si="19"/>
        <v>2649</v>
      </c>
      <c r="AE29" s="3" t="s">
        <v>14</v>
      </c>
      <c r="AF29" s="2">
        <f t="shared" si="20"/>
        <v>3634.634565778159</v>
      </c>
      <c r="AG29" s="2">
        <f t="shared" si="15"/>
        <v>3907.7687074829937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12900</v>
      </c>
      <c r="AL29" s="2" t="str">
        <f t="shared" si="15"/>
        <v>N.A.</v>
      </c>
      <c r="AM29" s="2">
        <f t="shared" si="15"/>
        <v>5470.5405405405409</v>
      </c>
      <c r="AN29" s="2">
        <f t="shared" si="15"/>
        <v>0</v>
      </c>
      <c r="AO29" s="2" t="str">
        <f t="shared" si="15"/>
        <v>N.A.</v>
      </c>
      <c r="AP29" s="15">
        <f t="shared" si="15"/>
        <v>2958.0685794261717</v>
      </c>
      <c r="AQ29" s="13">
        <f t="shared" si="15"/>
        <v>5679.9918032786882</v>
      </c>
      <c r="AR29" s="14">
        <f t="shared" si="15"/>
        <v>4211.653454133635</v>
      </c>
    </row>
    <row r="30" spans="1:44" ht="15" customHeight="1" thickBot="1" x14ac:dyDescent="0.3">
      <c r="A30" s="3" t="s">
        <v>15</v>
      </c>
      <c r="B30" s="2">
        <v>224532</v>
      </c>
      <c r="C30" s="2"/>
      <c r="D30" s="2">
        <v>231770</v>
      </c>
      <c r="E30" s="2"/>
      <c r="F30" s="2"/>
      <c r="G30" s="2">
        <v>983290.00000000023</v>
      </c>
      <c r="H30" s="2">
        <v>843560.99999999988</v>
      </c>
      <c r="I30" s="2"/>
      <c r="J30" s="2">
        <v>0</v>
      </c>
      <c r="K30" s="2"/>
      <c r="L30" s="1">
        <f t="shared" si="16"/>
        <v>1299863</v>
      </c>
      <c r="M30" s="13">
        <f t="shared" si="16"/>
        <v>983290.00000000023</v>
      </c>
      <c r="N30" s="14">
        <f t="shared" si="17"/>
        <v>2283153</v>
      </c>
      <c r="P30" s="3" t="s">
        <v>15</v>
      </c>
      <c r="Q30" s="2">
        <v>154</v>
      </c>
      <c r="R30" s="2">
        <v>0</v>
      </c>
      <c r="S30" s="2">
        <v>154</v>
      </c>
      <c r="T30" s="2">
        <v>0</v>
      </c>
      <c r="U30" s="2">
        <v>0</v>
      </c>
      <c r="V30" s="2">
        <v>450</v>
      </c>
      <c r="W30" s="2">
        <v>3442</v>
      </c>
      <c r="X30" s="2">
        <v>0</v>
      </c>
      <c r="Y30" s="2">
        <v>1561</v>
      </c>
      <c r="Z30" s="2">
        <v>0</v>
      </c>
      <c r="AA30" s="1">
        <f t="shared" si="18"/>
        <v>5311</v>
      </c>
      <c r="AB30" s="13">
        <f t="shared" si="18"/>
        <v>450</v>
      </c>
      <c r="AC30" s="17">
        <f t="shared" si="19"/>
        <v>5761</v>
      </c>
      <c r="AE30" s="3" t="s">
        <v>15</v>
      </c>
      <c r="AF30" s="2">
        <f t="shared" si="20"/>
        <v>1458</v>
      </c>
      <c r="AG30" s="2" t="str">
        <f t="shared" si="15"/>
        <v>N.A.</v>
      </c>
      <c r="AH30" s="2">
        <f t="shared" si="15"/>
        <v>1505</v>
      </c>
      <c r="AI30" s="2" t="str">
        <f t="shared" si="15"/>
        <v>N.A.</v>
      </c>
      <c r="AJ30" s="2" t="str">
        <f t="shared" si="15"/>
        <v>N.A.</v>
      </c>
      <c r="AK30" s="2">
        <f t="shared" si="15"/>
        <v>2185.0888888888894</v>
      </c>
      <c r="AL30" s="2">
        <f t="shared" si="15"/>
        <v>245.07873329459613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244.74919977405386</v>
      </c>
      <c r="AQ30" s="13">
        <f t="shared" si="15"/>
        <v>2185.0888888888894</v>
      </c>
      <c r="AR30" s="14">
        <f t="shared" si="15"/>
        <v>396.31192501301859</v>
      </c>
    </row>
    <row r="31" spans="1:44" ht="15" customHeight="1" thickBot="1" x14ac:dyDescent="0.3">
      <c r="A31" s="4" t="s">
        <v>16</v>
      </c>
      <c r="B31" s="2">
        <v>8779304</v>
      </c>
      <c r="C31" s="2">
        <v>2872210.0000000005</v>
      </c>
      <c r="D31" s="2">
        <v>1471030</v>
      </c>
      <c r="E31" s="2"/>
      <c r="F31" s="2">
        <v>993300</v>
      </c>
      <c r="G31" s="2">
        <v>3421390.0000000005</v>
      </c>
      <c r="H31" s="2">
        <v>2491893.0000000005</v>
      </c>
      <c r="I31" s="2">
        <v>1619280</v>
      </c>
      <c r="J31" s="2">
        <v>0</v>
      </c>
      <c r="K31" s="2"/>
      <c r="L31" s="1">
        <f t="shared" ref="L31" si="21">B31+D31+F31+H31+J31</f>
        <v>13735527</v>
      </c>
      <c r="M31" s="13">
        <f t="shared" ref="M31" si="22">C31+E31+G31+I31+K31</f>
        <v>7912880.0000000009</v>
      </c>
      <c r="N31" s="17">
        <f t="shared" ref="N31" si="23">L31+M31</f>
        <v>21648407</v>
      </c>
      <c r="P31" s="4" t="s">
        <v>16</v>
      </c>
      <c r="Q31" s="2">
        <v>2539</v>
      </c>
      <c r="R31" s="2">
        <v>735</v>
      </c>
      <c r="S31" s="2">
        <v>416</v>
      </c>
      <c r="T31" s="2">
        <v>0</v>
      </c>
      <c r="U31" s="2">
        <v>77</v>
      </c>
      <c r="V31" s="2">
        <v>639</v>
      </c>
      <c r="W31" s="2">
        <v>4640</v>
      </c>
      <c r="X31" s="2">
        <v>296</v>
      </c>
      <c r="Y31" s="2">
        <v>1827</v>
      </c>
      <c r="Z31" s="2">
        <v>0</v>
      </c>
      <c r="AA31" s="1">
        <f t="shared" ref="AA31" si="24">Q31+S31+U31+W31+Y31</f>
        <v>9499</v>
      </c>
      <c r="AB31" s="13">
        <f t="shared" ref="AB31" si="25">R31+T31+V31+X31+Z31</f>
        <v>1670</v>
      </c>
      <c r="AC31" s="14">
        <f t="shared" ref="AC31" si="26">AA31+AB31</f>
        <v>11169</v>
      </c>
      <c r="AE31" s="4" t="s">
        <v>16</v>
      </c>
      <c r="AF31" s="2">
        <f t="shared" si="20"/>
        <v>3457.7802284363925</v>
      </c>
      <c r="AG31" s="2">
        <f t="shared" si="15"/>
        <v>3907.7687074829937</v>
      </c>
      <c r="AH31" s="2">
        <f t="shared" si="15"/>
        <v>3536.1298076923076</v>
      </c>
      <c r="AI31" s="2" t="str">
        <f t="shared" si="15"/>
        <v>N.A.</v>
      </c>
      <c r="AJ31" s="2">
        <f t="shared" si="15"/>
        <v>12900</v>
      </c>
      <c r="AK31" s="2">
        <f t="shared" si="15"/>
        <v>5354.2879499217534</v>
      </c>
      <c r="AL31" s="2">
        <f t="shared" si="15"/>
        <v>537.04590517241388</v>
      </c>
      <c r="AM31" s="2">
        <f t="shared" si="15"/>
        <v>5470.5405405405409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1445.9971575955365</v>
      </c>
      <c r="AQ31" s="13">
        <f t="shared" ref="AQ31" si="28">IFERROR(M31/AB31, "N.A.")</f>
        <v>4738.2514970059883</v>
      </c>
      <c r="AR31" s="14">
        <f t="shared" ref="AR31" si="29">IFERROR(N31/AC31, "N.A.")</f>
        <v>1938.2583042349361</v>
      </c>
    </row>
    <row r="32" spans="1:44" ht="15" customHeight="1" thickBot="1" x14ac:dyDescent="0.3">
      <c r="A32" s="5" t="s">
        <v>0</v>
      </c>
      <c r="B32" s="24">
        <f>B31+C31</f>
        <v>11651514</v>
      </c>
      <c r="C32" s="26"/>
      <c r="D32" s="24">
        <f>D31+E31</f>
        <v>1471030</v>
      </c>
      <c r="E32" s="26"/>
      <c r="F32" s="24">
        <f>F31+G31</f>
        <v>4414690</v>
      </c>
      <c r="G32" s="26"/>
      <c r="H32" s="24">
        <f>H31+I31</f>
        <v>4111173.0000000005</v>
      </c>
      <c r="I32" s="26"/>
      <c r="J32" s="24">
        <f>J31+K31</f>
        <v>0</v>
      </c>
      <c r="K32" s="26"/>
      <c r="L32" s="24">
        <f>L31+M31</f>
        <v>21648407</v>
      </c>
      <c r="M32" s="25"/>
      <c r="N32" s="18">
        <f>B32+D32+F32+H32+J32</f>
        <v>21648407</v>
      </c>
      <c r="P32" s="5" t="s">
        <v>0</v>
      </c>
      <c r="Q32" s="24">
        <f>Q31+R31</f>
        <v>3274</v>
      </c>
      <c r="R32" s="26"/>
      <c r="S32" s="24">
        <f>S31+T31</f>
        <v>416</v>
      </c>
      <c r="T32" s="26"/>
      <c r="U32" s="24">
        <f>U31+V31</f>
        <v>716</v>
      </c>
      <c r="V32" s="26"/>
      <c r="W32" s="24">
        <f>W31+X31</f>
        <v>4936</v>
      </c>
      <c r="X32" s="26"/>
      <c r="Y32" s="24">
        <f>Y31+Z31</f>
        <v>1827</v>
      </c>
      <c r="Z32" s="26"/>
      <c r="AA32" s="24">
        <f>AA31+AB31</f>
        <v>11169</v>
      </c>
      <c r="AB32" s="26"/>
      <c r="AC32" s="19">
        <f>Q32+S32+U32+W32+Y32</f>
        <v>11169</v>
      </c>
      <c r="AE32" s="5" t="s">
        <v>0</v>
      </c>
      <c r="AF32" s="27">
        <f>IFERROR(B32/Q32,"N.A.")</f>
        <v>3558.8008552229689</v>
      </c>
      <c r="AG32" s="28"/>
      <c r="AH32" s="27">
        <f>IFERROR(D32/S32,"N.A.")</f>
        <v>3536.1298076923076</v>
      </c>
      <c r="AI32" s="28"/>
      <c r="AJ32" s="27">
        <f>IFERROR(F32/U32,"N.A.")</f>
        <v>6165.7681564245813</v>
      </c>
      <c r="AK32" s="28"/>
      <c r="AL32" s="27">
        <f>IFERROR(H32/W32,"N.A.")</f>
        <v>832.8956645056727</v>
      </c>
      <c r="AM32" s="28"/>
      <c r="AN32" s="27">
        <f>IFERROR(J32/Y32,"N.A.")</f>
        <v>0</v>
      </c>
      <c r="AO32" s="28"/>
      <c r="AP32" s="27">
        <f>IFERROR(L32/AA32,"N.A.")</f>
        <v>1938.2583042349361</v>
      </c>
      <c r="AQ32" s="28"/>
      <c r="AR32" s="16">
        <f>IFERROR(N32/AC32, "N.A.")</f>
        <v>1938.2583042349361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2462060.9999999995</v>
      </c>
      <c r="I39" s="2"/>
      <c r="J39" s="2">
        <v>0</v>
      </c>
      <c r="K39" s="2"/>
      <c r="L39" s="1">
        <f>B39+D39+F39+H39+J39</f>
        <v>2462060.9999999995</v>
      </c>
      <c r="M39" s="13">
        <f>C39+E39+G39+I39+K39</f>
        <v>0</v>
      </c>
      <c r="N39" s="14">
        <f>L39+M39</f>
        <v>2462060.9999999995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1767</v>
      </c>
      <c r="X39" s="2">
        <v>0</v>
      </c>
      <c r="Y39" s="2">
        <v>504</v>
      </c>
      <c r="Z39" s="2">
        <v>0</v>
      </c>
      <c r="AA39" s="1">
        <f>Q39+S39+U39+W39+Y39</f>
        <v>2271</v>
      </c>
      <c r="AB39" s="13">
        <f>R39+T39+V39+X39+Z39</f>
        <v>0</v>
      </c>
      <c r="AC39" s="14">
        <f>AA39+AB39</f>
        <v>2271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1393.3565365025465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1084.1307793923379</v>
      </c>
      <c r="AQ39" s="13" t="str">
        <f t="shared" si="30"/>
        <v>N.A.</v>
      </c>
      <c r="AR39" s="14">
        <f t="shared" si="30"/>
        <v>1084.1307793923379</v>
      </c>
    </row>
    <row r="40" spans="1:44" ht="15" customHeight="1" thickBot="1" x14ac:dyDescent="0.3">
      <c r="A40" s="3" t="s">
        <v>13</v>
      </c>
      <c r="B40" s="2">
        <v>740250</v>
      </c>
      <c r="C40" s="2"/>
      <c r="D40" s="2">
        <v>152091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892341</v>
      </c>
      <c r="M40" s="13">
        <f t="shared" si="31"/>
        <v>0</v>
      </c>
      <c r="N40" s="14">
        <f t="shared" ref="N40:N42" si="32">L40+M40</f>
        <v>892341</v>
      </c>
      <c r="P40" s="3" t="s">
        <v>13</v>
      </c>
      <c r="Q40" s="2">
        <v>582</v>
      </c>
      <c r="R40" s="2">
        <v>0</v>
      </c>
      <c r="S40" s="2">
        <v>131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713</v>
      </c>
      <c r="AB40" s="13">
        <f t="shared" si="33"/>
        <v>0</v>
      </c>
      <c r="AC40" s="14">
        <f t="shared" ref="AC40:AC42" si="34">AA40+AB40</f>
        <v>713</v>
      </c>
      <c r="AE40" s="3" t="s">
        <v>13</v>
      </c>
      <c r="AF40" s="2">
        <f t="shared" ref="AF40:AF43" si="35">IFERROR(B40/Q40, "N.A.")</f>
        <v>1271.9072164948454</v>
      </c>
      <c r="AG40" s="2" t="str">
        <f t="shared" si="30"/>
        <v>N.A.</v>
      </c>
      <c r="AH40" s="2">
        <f t="shared" si="30"/>
        <v>1161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1251.5301542776999</v>
      </c>
      <c r="AQ40" s="13" t="str">
        <f t="shared" si="30"/>
        <v>N.A.</v>
      </c>
      <c r="AR40" s="14">
        <f t="shared" si="30"/>
        <v>1251.5301542776999</v>
      </c>
    </row>
    <row r="41" spans="1:44" ht="15" customHeight="1" thickBot="1" x14ac:dyDescent="0.3">
      <c r="A41" s="3" t="s">
        <v>14</v>
      </c>
      <c r="B41" s="2">
        <v>2329000</v>
      </c>
      <c r="C41" s="2">
        <v>3081580</v>
      </c>
      <c r="D41" s="2">
        <v>161700</v>
      </c>
      <c r="E41" s="2"/>
      <c r="F41" s="2"/>
      <c r="G41" s="2">
        <v>113400</v>
      </c>
      <c r="H41" s="2"/>
      <c r="I41" s="2">
        <v>1090320</v>
      </c>
      <c r="J41" s="2">
        <v>0</v>
      </c>
      <c r="K41" s="2"/>
      <c r="L41" s="1">
        <f t="shared" si="31"/>
        <v>2490700</v>
      </c>
      <c r="M41" s="13">
        <f t="shared" si="31"/>
        <v>4285300</v>
      </c>
      <c r="N41" s="14">
        <f t="shared" si="32"/>
        <v>6776000</v>
      </c>
      <c r="P41" s="3" t="s">
        <v>14</v>
      </c>
      <c r="Q41" s="2">
        <v>790</v>
      </c>
      <c r="R41" s="2">
        <v>547</v>
      </c>
      <c r="S41" s="2">
        <v>77</v>
      </c>
      <c r="T41" s="2">
        <v>0</v>
      </c>
      <c r="U41" s="2">
        <v>0</v>
      </c>
      <c r="V41" s="2">
        <v>189</v>
      </c>
      <c r="W41" s="2">
        <v>0</v>
      </c>
      <c r="X41" s="2">
        <v>154</v>
      </c>
      <c r="Y41" s="2">
        <v>378</v>
      </c>
      <c r="Z41" s="2">
        <v>0</v>
      </c>
      <c r="AA41" s="1">
        <f t="shared" si="33"/>
        <v>1245</v>
      </c>
      <c r="AB41" s="13">
        <f t="shared" si="33"/>
        <v>890</v>
      </c>
      <c r="AC41" s="14">
        <f t="shared" si="34"/>
        <v>2135</v>
      </c>
      <c r="AE41" s="3" t="s">
        <v>14</v>
      </c>
      <c r="AF41" s="2">
        <f t="shared" si="35"/>
        <v>2948.1012658227846</v>
      </c>
      <c r="AG41" s="2">
        <f t="shared" si="30"/>
        <v>5633.6014625228518</v>
      </c>
      <c r="AH41" s="2">
        <f t="shared" si="30"/>
        <v>2100</v>
      </c>
      <c r="AI41" s="2" t="str">
        <f t="shared" si="30"/>
        <v>N.A.</v>
      </c>
      <c r="AJ41" s="2" t="str">
        <f t="shared" si="30"/>
        <v>N.A.</v>
      </c>
      <c r="AK41" s="2">
        <f t="shared" si="30"/>
        <v>600</v>
      </c>
      <c r="AL41" s="2" t="str">
        <f t="shared" si="30"/>
        <v>N.A.</v>
      </c>
      <c r="AM41" s="2">
        <f t="shared" si="30"/>
        <v>7080</v>
      </c>
      <c r="AN41" s="2">
        <f t="shared" si="30"/>
        <v>0</v>
      </c>
      <c r="AO41" s="2" t="str">
        <f t="shared" si="30"/>
        <v>N.A.</v>
      </c>
      <c r="AP41" s="15">
        <f t="shared" si="30"/>
        <v>2000.562248995984</v>
      </c>
      <c r="AQ41" s="13">
        <f t="shared" si="30"/>
        <v>4814.9438202247193</v>
      </c>
      <c r="AR41" s="14">
        <f t="shared" si="30"/>
        <v>3173.7704918032787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3069249.9999999991</v>
      </c>
      <c r="C43" s="2">
        <v>3081580</v>
      </c>
      <c r="D43" s="2">
        <v>313791</v>
      </c>
      <c r="E43" s="2"/>
      <c r="F43" s="2"/>
      <c r="G43" s="2">
        <v>113400</v>
      </c>
      <c r="H43" s="2">
        <v>2462060.9999999995</v>
      </c>
      <c r="I43" s="2">
        <v>1090320</v>
      </c>
      <c r="J43" s="2">
        <v>0</v>
      </c>
      <c r="K43" s="2"/>
      <c r="L43" s="1">
        <f t="shared" ref="L43" si="36">B43+D43+F43+H43+J43</f>
        <v>5845101.9999999981</v>
      </c>
      <c r="M43" s="13">
        <f t="shared" ref="M43" si="37">C43+E43+G43+I43+K43</f>
        <v>4285300</v>
      </c>
      <c r="N43" s="17">
        <f t="shared" ref="N43" si="38">L43+M43</f>
        <v>10130401.999999998</v>
      </c>
      <c r="P43" s="4" t="s">
        <v>16</v>
      </c>
      <c r="Q43" s="2">
        <v>1372</v>
      </c>
      <c r="R43" s="2">
        <v>547</v>
      </c>
      <c r="S43" s="2">
        <v>208</v>
      </c>
      <c r="T43" s="2">
        <v>0</v>
      </c>
      <c r="U43" s="2">
        <v>0</v>
      </c>
      <c r="V43" s="2">
        <v>189</v>
      </c>
      <c r="W43" s="2">
        <v>1767</v>
      </c>
      <c r="X43" s="2">
        <v>154</v>
      </c>
      <c r="Y43" s="2">
        <v>882</v>
      </c>
      <c r="Z43" s="2">
        <v>0</v>
      </c>
      <c r="AA43" s="1">
        <f t="shared" ref="AA43" si="39">Q43+S43+U43+W43+Y43</f>
        <v>4229</v>
      </c>
      <c r="AB43" s="13">
        <f t="shared" ref="AB43" si="40">R43+T43+V43+X43+Z43</f>
        <v>890</v>
      </c>
      <c r="AC43" s="17">
        <f t="shared" ref="AC43" si="41">AA43+AB43</f>
        <v>5119</v>
      </c>
      <c r="AE43" s="4" t="s">
        <v>16</v>
      </c>
      <c r="AF43" s="2">
        <f t="shared" si="35"/>
        <v>2237.0626822157428</v>
      </c>
      <c r="AG43" s="2">
        <f t="shared" si="30"/>
        <v>5633.6014625228518</v>
      </c>
      <c r="AH43" s="2">
        <f t="shared" si="30"/>
        <v>1508.6105769230769</v>
      </c>
      <c r="AI43" s="2" t="str">
        <f t="shared" si="30"/>
        <v>N.A.</v>
      </c>
      <c r="AJ43" s="2" t="str">
        <f t="shared" si="30"/>
        <v>N.A.</v>
      </c>
      <c r="AK43" s="2">
        <f t="shared" si="30"/>
        <v>600</v>
      </c>
      <c r="AL43" s="2">
        <f t="shared" si="30"/>
        <v>1393.3565365025465</v>
      </c>
      <c r="AM43" s="2">
        <f t="shared" si="30"/>
        <v>7080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1382.1475526129104</v>
      </c>
      <c r="AQ43" s="13">
        <f t="shared" ref="AQ43" si="43">IFERROR(M43/AB43, "N.A.")</f>
        <v>4814.9438202247193</v>
      </c>
      <c r="AR43" s="14">
        <f t="shared" ref="AR43" si="44">IFERROR(N43/AC43, "N.A.")</f>
        <v>1978.9806602852116</v>
      </c>
    </row>
    <row r="44" spans="1:44" ht="15" customHeight="1" thickBot="1" x14ac:dyDescent="0.3">
      <c r="A44" s="5" t="s">
        <v>0</v>
      </c>
      <c r="B44" s="24">
        <f>B43+C43</f>
        <v>6150829.9999999991</v>
      </c>
      <c r="C44" s="26"/>
      <c r="D44" s="24">
        <f>D43+E43</f>
        <v>313791</v>
      </c>
      <c r="E44" s="26"/>
      <c r="F44" s="24">
        <f>F43+G43</f>
        <v>113400</v>
      </c>
      <c r="G44" s="26"/>
      <c r="H44" s="24">
        <f>H43+I43</f>
        <v>3552380.9999999995</v>
      </c>
      <c r="I44" s="26"/>
      <c r="J44" s="24">
        <f>J43+K43</f>
        <v>0</v>
      </c>
      <c r="K44" s="26"/>
      <c r="L44" s="24">
        <f>L43+M43</f>
        <v>10130401.999999998</v>
      </c>
      <c r="M44" s="25"/>
      <c r="N44" s="18">
        <f>B44+D44+F44+H44+J44</f>
        <v>10130401.999999998</v>
      </c>
      <c r="P44" s="5" t="s">
        <v>0</v>
      </c>
      <c r="Q44" s="24">
        <f>Q43+R43</f>
        <v>1919</v>
      </c>
      <c r="R44" s="26"/>
      <c r="S44" s="24">
        <f>S43+T43</f>
        <v>208</v>
      </c>
      <c r="T44" s="26"/>
      <c r="U44" s="24">
        <f>U43+V43</f>
        <v>189</v>
      </c>
      <c r="V44" s="26"/>
      <c r="W44" s="24">
        <f>W43+X43</f>
        <v>1921</v>
      </c>
      <c r="X44" s="26"/>
      <c r="Y44" s="24">
        <f>Y43+Z43</f>
        <v>882</v>
      </c>
      <c r="Z44" s="26"/>
      <c r="AA44" s="24">
        <f>AA43+AB43</f>
        <v>5119</v>
      </c>
      <c r="AB44" s="25"/>
      <c r="AC44" s="18">
        <f>Q44+S44+U44+W44+Y44</f>
        <v>5119</v>
      </c>
      <c r="AE44" s="5" t="s">
        <v>0</v>
      </c>
      <c r="AF44" s="27">
        <f>IFERROR(B44/Q44,"N.A.")</f>
        <v>3205.2266805627928</v>
      </c>
      <c r="AG44" s="28"/>
      <c r="AH44" s="27">
        <f>IFERROR(D44/S44,"N.A.")</f>
        <v>1508.6105769230769</v>
      </c>
      <c r="AI44" s="28"/>
      <c r="AJ44" s="27">
        <f>IFERROR(F44/U44,"N.A.")</f>
        <v>600</v>
      </c>
      <c r="AK44" s="28"/>
      <c r="AL44" s="27">
        <f>IFERROR(H44/W44,"N.A.")</f>
        <v>1849.2352941176468</v>
      </c>
      <c r="AM44" s="28"/>
      <c r="AN44" s="27">
        <f>IFERROR(J44/Y44,"N.A.")</f>
        <v>0</v>
      </c>
      <c r="AO44" s="28"/>
      <c r="AP44" s="27">
        <f>IFERROR(L44/AA44,"N.A.")</f>
        <v>1978.9806602852116</v>
      </c>
      <c r="AQ44" s="28"/>
      <c r="AR44" s="16">
        <f>IFERROR(N44/AC44, "N.A.")</f>
        <v>1978.9806602852116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5760925.0000000009</v>
      </c>
      <c r="C15" s="2"/>
      <c r="D15" s="2">
        <v>740667.99999999988</v>
      </c>
      <c r="E15" s="2"/>
      <c r="F15" s="2">
        <v>2056135.0000000002</v>
      </c>
      <c r="G15" s="2"/>
      <c r="H15" s="2">
        <v>6397952</v>
      </c>
      <c r="I15" s="2"/>
      <c r="J15" s="2">
        <v>0</v>
      </c>
      <c r="K15" s="2"/>
      <c r="L15" s="1">
        <f>B15+D15+F15+H15+J15</f>
        <v>14955680.000000002</v>
      </c>
      <c r="M15" s="13">
        <f>C15+E15+G15+I15+K15</f>
        <v>0</v>
      </c>
      <c r="N15" s="14">
        <f>L15+M15</f>
        <v>14955680.000000002</v>
      </c>
      <c r="P15" s="3" t="s">
        <v>12</v>
      </c>
      <c r="Q15" s="2">
        <v>2270</v>
      </c>
      <c r="R15" s="2">
        <v>0</v>
      </c>
      <c r="S15" s="2">
        <v>610</v>
      </c>
      <c r="T15" s="2">
        <v>0</v>
      </c>
      <c r="U15" s="2">
        <v>505</v>
      </c>
      <c r="V15" s="2">
        <v>0</v>
      </c>
      <c r="W15" s="2">
        <v>1862</v>
      </c>
      <c r="X15" s="2">
        <v>0</v>
      </c>
      <c r="Y15" s="2">
        <v>367</v>
      </c>
      <c r="Z15" s="2">
        <v>0</v>
      </c>
      <c r="AA15" s="1">
        <f>Q15+S15+U15+W15+Y15</f>
        <v>5614</v>
      </c>
      <c r="AB15" s="13">
        <f>R15+T15+V15+X15+Z15</f>
        <v>0</v>
      </c>
      <c r="AC15" s="14">
        <f>AA15+AB15</f>
        <v>5614</v>
      </c>
      <c r="AE15" s="3" t="s">
        <v>12</v>
      </c>
      <c r="AF15" s="2">
        <f>IFERROR(B15/Q15, "N.A.")</f>
        <v>2537.8524229074892</v>
      </c>
      <c r="AG15" s="2" t="str">
        <f t="shared" ref="AG15:AR19" si="0">IFERROR(C15/R15, "N.A.")</f>
        <v>N.A.</v>
      </c>
      <c r="AH15" s="2">
        <f t="shared" si="0"/>
        <v>1214.2098360655737</v>
      </c>
      <c r="AI15" s="2" t="str">
        <f t="shared" si="0"/>
        <v>N.A.</v>
      </c>
      <c r="AJ15" s="2">
        <f t="shared" si="0"/>
        <v>4071.554455445545</v>
      </c>
      <c r="AK15" s="2" t="str">
        <f t="shared" si="0"/>
        <v>N.A.</v>
      </c>
      <c r="AL15" s="2">
        <f t="shared" si="0"/>
        <v>3436.064446831364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2663.9971499821877</v>
      </c>
      <c r="AQ15" s="13" t="str">
        <f t="shared" si="0"/>
        <v>N.A.</v>
      </c>
      <c r="AR15" s="14">
        <f t="shared" si="0"/>
        <v>2663.9971499821877</v>
      </c>
    </row>
    <row r="16" spans="1:44" ht="15" customHeight="1" thickBot="1" x14ac:dyDescent="0.3">
      <c r="A16" s="3" t="s">
        <v>13</v>
      </c>
      <c r="B16" s="2">
        <v>2989172.9999999995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2989172.9999999995</v>
      </c>
      <c r="M16" s="13">
        <f t="shared" si="1"/>
        <v>0</v>
      </c>
      <c r="N16" s="14">
        <f t="shared" ref="N16:N18" si="2">L16+M16</f>
        <v>2989172.9999999995</v>
      </c>
      <c r="P16" s="3" t="s">
        <v>13</v>
      </c>
      <c r="Q16" s="2">
        <v>1499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1499</v>
      </c>
      <c r="AB16" s="13">
        <f t="shared" si="3"/>
        <v>0</v>
      </c>
      <c r="AC16" s="14">
        <f t="shared" ref="AC16:AC18" si="4">AA16+AB16</f>
        <v>1499</v>
      </c>
      <c r="AE16" s="3" t="s">
        <v>13</v>
      </c>
      <c r="AF16" s="2">
        <f t="shared" ref="AF16:AF19" si="5">IFERROR(B16/Q16, "N.A.")</f>
        <v>1994.1114076050696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1994.1114076050696</v>
      </c>
      <c r="AQ16" s="13" t="str">
        <f t="shared" si="0"/>
        <v>N.A.</v>
      </c>
      <c r="AR16" s="14">
        <f t="shared" si="0"/>
        <v>1994.1114076050696</v>
      </c>
    </row>
    <row r="17" spans="1:44" ht="15" customHeight="1" thickBot="1" x14ac:dyDescent="0.3">
      <c r="A17" s="3" t="s">
        <v>14</v>
      </c>
      <c r="B17" s="2">
        <v>16366676</v>
      </c>
      <c r="C17" s="2">
        <v>34587068</v>
      </c>
      <c r="D17" s="2">
        <v>768000</v>
      </c>
      <c r="E17" s="2"/>
      <c r="F17" s="2"/>
      <c r="G17" s="2">
        <v>2859200</v>
      </c>
      <c r="H17" s="2"/>
      <c r="I17" s="2">
        <v>7970700</v>
      </c>
      <c r="J17" s="2">
        <v>0</v>
      </c>
      <c r="K17" s="2"/>
      <c r="L17" s="1">
        <f t="shared" si="1"/>
        <v>17134676</v>
      </c>
      <c r="M17" s="13">
        <f t="shared" si="1"/>
        <v>45416968</v>
      </c>
      <c r="N17" s="14">
        <f t="shared" si="2"/>
        <v>62551644</v>
      </c>
      <c r="P17" s="3" t="s">
        <v>14</v>
      </c>
      <c r="Q17" s="2">
        <v>4513</v>
      </c>
      <c r="R17" s="2">
        <v>5018</v>
      </c>
      <c r="S17" s="2">
        <v>256</v>
      </c>
      <c r="T17" s="2">
        <v>0</v>
      </c>
      <c r="U17" s="2">
        <v>0</v>
      </c>
      <c r="V17" s="2">
        <v>597</v>
      </c>
      <c r="W17" s="2">
        <v>0</v>
      </c>
      <c r="X17" s="2">
        <v>785</v>
      </c>
      <c r="Y17" s="2">
        <v>145</v>
      </c>
      <c r="Z17" s="2">
        <v>0</v>
      </c>
      <c r="AA17" s="1">
        <f t="shared" si="3"/>
        <v>4914</v>
      </c>
      <c r="AB17" s="13">
        <f t="shared" si="3"/>
        <v>6400</v>
      </c>
      <c r="AC17" s="14">
        <f t="shared" si="4"/>
        <v>11314</v>
      </c>
      <c r="AE17" s="3" t="s">
        <v>14</v>
      </c>
      <c r="AF17" s="2">
        <f t="shared" si="5"/>
        <v>3626.5623753600707</v>
      </c>
      <c r="AG17" s="2">
        <f t="shared" si="0"/>
        <v>6892.6002391390994</v>
      </c>
      <c r="AH17" s="2">
        <f t="shared" si="0"/>
        <v>3000</v>
      </c>
      <c r="AI17" s="2" t="str">
        <f t="shared" si="0"/>
        <v>N.A.</v>
      </c>
      <c r="AJ17" s="2" t="str">
        <f t="shared" si="0"/>
        <v>N.A.</v>
      </c>
      <c r="AK17" s="2">
        <f t="shared" si="0"/>
        <v>4789.2797319932997</v>
      </c>
      <c r="AL17" s="2" t="str">
        <f t="shared" si="0"/>
        <v>N.A.</v>
      </c>
      <c r="AM17" s="2">
        <f t="shared" si="0"/>
        <v>10153.75796178344</v>
      </c>
      <c r="AN17" s="2">
        <f t="shared" si="0"/>
        <v>0</v>
      </c>
      <c r="AO17" s="2" t="str">
        <f t="shared" si="0"/>
        <v>N.A.</v>
      </c>
      <c r="AP17" s="15">
        <f t="shared" si="0"/>
        <v>3486.9100529100529</v>
      </c>
      <c r="AQ17" s="13">
        <f t="shared" si="0"/>
        <v>7096.4012499999999</v>
      </c>
      <c r="AR17" s="14">
        <f t="shared" si="0"/>
        <v>5528.6940074244303</v>
      </c>
    </row>
    <row r="18" spans="1:44" ht="15" customHeight="1" thickBot="1" x14ac:dyDescent="0.3">
      <c r="A18" s="3" t="s">
        <v>15</v>
      </c>
      <c r="B18" s="2">
        <v>1216469.9999999998</v>
      </c>
      <c r="C18" s="2"/>
      <c r="D18" s="2">
        <v>4030350.0000000005</v>
      </c>
      <c r="E18" s="2"/>
      <c r="F18" s="2"/>
      <c r="G18" s="2">
        <v>339600</v>
      </c>
      <c r="H18" s="2">
        <v>75600</v>
      </c>
      <c r="I18" s="2"/>
      <c r="J18" s="2">
        <v>0</v>
      </c>
      <c r="K18" s="2"/>
      <c r="L18" s="1">
        <f t="shared" si="1"/>
        <v>5322420</v>
      </c>
      <c r="M18" s="13">
        <f t="shared" si="1"/>
        <v>339600</v>
      </c>
      <c r="N18" s="14">
        <f t="shared" si="2"/>
        <v>5662020</v>
      </c>
      <c r="P18" s="3" t="s">
        <v>15</v>
      </c>
      <c r="Q18" s="2">
        <v>690</v>
      </c>
      <c r="R18" s="2">
        <v>0</v>
      </c>
      <c r="S18" s="2">
        <v>1618</v>
      </c>
      <c r="T18" s="2">
        <v>0</v>
      </c>
      <c r="U18" s="2">
        <v>0</v>
      </c>
      <c r="V18" s="2">
        <v>283</v>
      </c>
      <c r="W18" s="2">
        <v>2705</v>
      </c>
      <c r="X18" s="2">
        <v>0</v>
      </c>
      <c r="Y18" s="2">
        <v>316</v>
      </c>
      <c r="Z18" s="2">
        <v>0</v>
      </c>
      <c r="AA18" s="1">
        <f t="shared" si="3"/>
        <v>5329</v>
      </c>
      <c r="AB18" s="13">
        <f t="shared" si="3"/>
        <v>283</v>
      </c>
      <c r="AC18" s="17">
        <f t="shared" si="4"/>
        <v>5612</v>
      </c>
      <c r="AE18" s="3" t="s">
        <v>15</v>
      </c>
      <c r="AF18" s="2">
        <f t="shared" si="5"/>
        <v>1762.9999999999998</v>
      </c>
      <c r="AG18" s="2" t="str">
        <f t="shared" si="0"/>
        <v>N.A.</v>
      </c>
      <c r="AH18" s="2">
        <f t="shared" si="0"/>
        <v>2490.9456118665021</v>
      </c>
      <c r="AI18" s="2" t="str">
        <f t="shared" si="0"/>
        <v>N.A.</v>
      </c>
      <c r="AJ18" s="2" t="str">
        <f t="shared" si="0"/>
        <v>N.A.</v>
      </c>
      <c r="AK18" s="2">
        <f t="shared" si="0"/>
        <v>1200</v>
      </c>
      <c r="AL18" s="2">
        <f t="shared" si="0"/>
        <v>27.948243992606283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998.76524676299493</v>
      </c>
      <c r="AQ18" s="13">
        <f t="shared" si="0"/>
        <v>1200</v>
      </c>
      <c r="AR18" s="14">
        <f t="shared" si="0"/>
        <v>1008.9130434782609</v>
      </c>
    </row>
    <row r="19" spans="1:44" ht="15" customHeight="1" thickBot="1" x14ac:dyDescent="0.3">
      <c r="A19" s="4" t="s">
        <v>16</v>
      </c>
      <c r="B19" s="2">
        <v>26333244</v>
      </c>
      <c r="C19" s="2">
        <v>34587068</v>
      </c>
      <c r="D19" s="2">
        <v>5539018</v>
      </c>
      <c r="E19" s="2"/>
      <c r="F19" s="2">
        <v>2056135.0000000002</v>
      </c>
      <c r="G19" s="2">
        <v>3198800</v>
      </c>
      <c r="H19" s="2">
        <v>6473551.9999999981</v>
      </c>
      <c r="I19" s="2">
        <v>7970700</v>
      </c>
      <c r="J19" s="2">
        <v>0</v>
      </c>
      <c r="K19" s="2"/>
      <c r="L19" s="1">
        <f t="shared" ref="L19" si="6">B19+D19+F19+H19+J19</f>
        <v>40401949</v>
      </c>
      <c r="M19" s="13">
        <f t="shared" ref="M19" si="7">C19+E19+G19+I19+K19</f>
        <v>45756568</v>
      </c>
      <c r="N19" s="17">
        <f t="shared" ref="N19" si="8">L19+M19</f>
        <v>86158517</v>
      </c>
      <c r="P19" s="4" t="s">
        <v>16</v>
      </c>
      <c r="Q19" s="2">
        <v>8972</v>
      </c>
      <c r="R19" s="2">
        <v>5018</v>
      </c>
      <c r="S19" s="2">
        <v>2484</v>
      </c>
      <c r="T19" s="2">
        <v>0</v>
      </c>
      <c r="U19" s="2">
        <v>505</v>
      </c>
      <c r="V19" s="2">
        <v>880</v>
      </c>
      <c r="W19" s="2">
        <v>4567</v>
      </c>
      <c r="X19" s="2">
        <v>785</v>
      </c>
      <c r="Y19" s="2">
        <v>828</v>
      </c>
      <c r="Z19" s="2">
        <v>0</v>
      </c>
      <c r="AA19" s="1">
        <f t="shared" ref="AA19" si="9">Q19+S19+U19+W19+Y19</f>
        <v>17356</v>
      </c>
      <c r="AB19" s="13">
        <f t="shared" ref="AB19" si="10">R19+T19+V19+X19+Z19</f>
        <v>6683</v>
      </c>
      <c r="AC19" s="14">
        <f t="shared" ref="AC19" si="11">AA19+AB19</f>
        <v>24039</v>
      </c>
      <c r="AE19" s="4" t="s">
        <v>16</v>
      </c>
      <c r="AF19" s="2">
        <f t="shared" si="5"/>
        <v>2935.0472581364243</v>
      </c>
      <c r="AG19" s="2">
        <f t="shared" si="0"/>
        <v>6892.6002391390994</v>
      </c>
      <c r="AH19" s="2">
        <f t="shared" si="0"/>
        <v>2229.8784219001609</v>
      </c>
      <c r="AI19" s="2" t="str">
        <f t="shared" si="0"/>
        <v>N.A.</v>
      </c>
      <c r="AJ19" s="2">
        <f t="shared" si="0"/>
        <v>4071.554455445545</v>
      </c>
      <c r="AK19" s="2">
        <f t="shared" si="0"/>
        <v>3635</v>
      </c>
      <c r="AL19" s="2">
        <f t="shared" si="0"/>
        <v>1417.4626669586157</v>
      </c>
      <c r="AM19" s="2">
        <f t="shared" si="0"/>
        <v>10153.75796178344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2327.8375777828992</v>
      </c>
      <c r="AQ19" s="13">
        <f t="shared" ref="AQ19" si="13">IFERROR(M19/AB19, "N.A.")</f>
        <v>6846.7107586413285</v>
      </c>
      <c r="AR19" s="14">
        <f t="shared" ref="AR19" si="14">IFERROR(N19/AC19, "N.A.")</f>
        <v>3584.1140230458836</v>
      </c>
    </row>
    <row r="20" spans="1:44" ht="15" customHeight="1" thickBot="1" x14ac:dyDescent="0.3">
      <c r="A20" s="5" t="s">
        <v>0</v>
      </c>
      <c r="B20" s="24">
        <f>B19+C19</f>
        <v>60920312</v>
      </c>
      <c r="C20" s="26"/>
      <c r="D20" s="24">
        <f>D19+E19</f>
        <v>5539018</v>
      </c>
      <c r="E20" s="26"/>
      <c r="F20" s="24">
        <f>F19+G19</f>
        <v>5254935</v>
      </c>
      <c r="G20" s="26"/>
      <c r="H20" s="24">
        <f>H19+I19</f>
        <v>14444251.999999998</v>
      </c>
      <c r="I20" s="26"/>
      <c r="J20" s="24">
        <f>J19+K19</f>
        <v>0</v>
      </c>
      <c r="K20" s="26"/>
      <c r="L20" s="24">
        <f>L19+M19</f>
        <v>86158517</v>
      </c>
      <c r="M20" s="25"/>
      <c r="N20" s="18">
        <f>B20+D20+F20+H20+J20</f>
        <v>86158517</v>
      </c>
      <c r="P20" s="5" t="s">
        <v>0</v>
      </c>
      <c r="Q20" s="24">
        <f>Q19+R19</f>
        <v>13990</v>
      </c>
      <c r="R20" s="26"/>
      <c r="S20" s="24">
        <f>S19+T19</f>
        <v>2484</v>
      </c>
      <c r="T20" s="26"/>
      <c r="U20" s="24">
        <f>U19+V19</f>
        <v>1385</v>
      </c>
      <c r="V20" s="26"/>
      <c r="W20" s="24">
        <f>W19+X19</f>
        <v>5352</v>
      </c>
      <c r="X20" s="26"/>
      <c r="Y20" s="24">
        <f>Y19+Z19</f>
        <v>828</v>
      </c>
      <c r="Z20" s="26"/>
      <c r="AA20" s="24">
        <f>AA19+AB19</f>
        <v>24039</v>
      </c>
      <c r="AB20" s="26"/>
      <c r="AC20" s="19">
        <f>Q20+S20+U20+W20+Y20</f>
        <v>24039</v>
      </c>
      <c r="AE20" s="5" t="s">
        <v>0</v>
      </c>
      <c r="AF20" s="27">
        <f>IFERROR(B20/Q20,"N.A.")</f>
        <v>4354.5612580414581</v>
      </c>
      <c r="AG20" s="28"/>
      <c r="AH20" s="27">
        <f>IFERROR(D20/S20,"N.A.")</f>
        <v>2229.8784219001609</v>
      </c>
      <c r="AI20" s="28"/>
      <c r="AJ20" s="27">
        <f>IFERROR(F20/U20,"N.A.")</f>
        <v>3794.176895306859</v>
      </c>
      <c r="AK20" s="28"/>
      <c r="AL20" s="27">
        <f>IFERROR(H20/W20,"N.A.")</f>
        <v>2698.8512705530638</v>
      </c>
      <c r="AM20" s="28"/>
      <c r="AN20" s="27">
        <f>IFERROR(J20/Y20,"N.A.")</f>
        <v>0</v>
      </c>
      <c r="AO20" s="28"/>
      <c r="AP20" s="27">
        <f>IFERROR(L20/AA20,"N.A.")</f>
        <v>3584.1140230458836</v>
      </c>
      <c r="AQ20" s="28"/>
      <c r="AR20" s="16">
        <f>IFERROR(N20/AC20, "N.A.")</f>
        <v>3584.1140230458836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5208590</v>
      </c>
      <c r="C27" s="2"/>
      <c r="D27" s="2">
        <v>728028</v>
      </c>
      <c r="E27" s="2"/>
      <c r="F27" s="2">
        <v>1892520</v>
      </c>
      <c r="G27" s="2"/>
      <c r="H27" s="2">
        <v>4000775.9999999995</v>
      </c>
      <c r="I27" s="2"/>
      <c r="J27" s="2">
        <v>0</v>
      </c>
      <c r="K27" s="2"/>
      <c r="L27" s="1">
        <f>B27+D27+F27+H27+J27</f>
        <v>11829914</v>
      </c>
      <c r="M27" s="13">
        <f>C27+E27+G27+I27+K27</f>
        <v>0</v>
      </c>
      <c r="N27" s="14">
        <f>L27+M27</f>
        <v>11829914</v>
      </c>
      <c r="P27" s="3" t="s">
        <v>12</v>
      </c>
      <c r="Q27" s="2">
        <v>1536</v>
      </c>
      <c r="R27" s="2">
        <v>0</v>
      </c>
      <c r="S27" s="2">
        <v>452</v>
      </c>
      <c r="T27" s="2">
        <v>0</v>
      </c>
      <c r="U27" s="2">
        <v>336</v>
      </c>
      <c r="V27" s="2">
        <v>0</v>
      </c>
      <c r="W27" s="2">
        <v>949</v>
      </c>
      <c r="X27" s="2">
        <v>0</v>
      </c>
      <c r="Y27" s="2">
        <v>283</v>
      </c>
      <c r="Z27" s="2">
        <v>0</v>
      </c>
      <c r="AA27" s="1">
        <f>Q27+S27+U27+W27+Y27</f>
        <v>3556</v>
      </c>
      <c r="AB27" s="13">
        <f>R27+T27+V27+X27+Z27</f>
        <v>0</v>
      </c>
      <c r="AC27" s="14">
        <f>AA27+AB27</f>
        <v>3556</v>
      </c>
      <c r="AE27" s="3" t="s">
        <v>12</v>
      </c>
      <c r="AF27" s="2">
        <f>IFERROR(B27/Q27, "N.A.")</f>
        <v>3391.0091145833335</v>
      </c>
      <c r="AG27" s="2" t="str">
        <f t="shared" ref="AG27:AR31" si="15">IFERROR(C27/R27, "N.A.")</f>
        <v>N.A.</v>
      </c>
      <c r="AH27" s="2">
        <f t="shared" si="15"/>
        <v>1610.6814159292035</v>
      </c>
      <c r="AI27" s="2" t="str">
        <f t="shared" si="15"/>
        <v>N.A.</v>
      </c>
      <c r="AJ27" s="2">
        <f t="shared" si="15"/>
        <v>5632.5</v>
      </c>
      <c r="AK27" s="2" t="str">
        <f t="shared" si="15"/>
        <v>N.A.</v>
      </c>
      <c r="AL27" s="2">
        <f t="shared" si="15"/>
        <v>4215.7808219178078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3326.7474690663666</v>
      </c>
      <c r="AQ27" s="13" t="str">
        <f t="shared" si="15"/>
        <v>N.A.</v>
      </c>
      <c r="AR27" s="14">
        <f t="shared" si="15"/>
        <v>3326.7474690663666</v>
      </c>
    </row>
    <row r="28" spans="1:44" ht="15" customHeight="1" thickBot="1" x14ac:dyDescent="0.3">
      <c r="A28" s="3" t="s">
        <v>13</v>
      </c>
      <c r="B28" s="2">
        <v>2453610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2453610</v>
      </c>
      <c r="M28" s="13">
        <f t="shared" si="16"/>
        <v>0</v>
      </c>
      <c r="N28" s="14">
        <f t="shared" ref="N28:N30" si="17">L28+M28</f>
        <v>2453610</v>
      </c>
      <c r="P28" s="3" t="s">
        <v>13</v>
      </c>
      <c r="Q28" s="2">
        <v>849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849</v>
      </c>
      <c r="AB28" s="13">
        <f t="shared" si="18"/>
        <v>0</v>
      </c>
      <c r="AC28" s="14">
        <f t="shared" ref="AC28:AC30" si="19">AA28+AB28</f>
        <v>849</v>
      </c>
      <c r="AE28" s="3" t="s">
        <v>13</v>
      </c>
      <c r="AF28" s="2">
        <f t="shared" ref="AF28:AF31" si="20">IFERROR(B28/Q28, "N.A.")</f>
        <v>2890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2890</v>
      </c>
      <c r="AQ28" s="13" t="str">
        <f t="shared" si="15"/>
        <v>N.A.</v>
      </c>
      <c r="AR28" s="14">
        <f t="shared" si="15"/>
        <v>2890</v>
      </c>
    </row>
    <row r="29" spans="1:44" ht="15" customHeight="1" thickBot="1" x14ac:dyDescent="0.3">
      <c r="A29" s="3" t="s">
        <v>14</v>
      </c>
      <c r="B29" s="2">
        <v>7214965.9999999991</v>
      </c>
      <c r="C29" s="2">
        <v>19741519</v>
      </c>
      <c r="D29" s="2">
        <v>768000</v>
      </c>
      <c r="E29" s="2"/>
      <c r="F29" s="2"/>
      <c r="G29" s="2">
        <v>705199.99999999988</v>
      </c>
      <c r="H29" s="2"/>
      <c r="I29" s="2">
        <v>3968000</v>
      </c>
      <c r="J29" s="2">
        <v>0</v>
      </c>
      <c r="K29" s="2"/>
      <c r="L29" s="1">
        <f t="shared" si="16"/>
        <v>7982965.9999999991</v>
      </c>
      <c r="M29" s="13">
        <f t="shared" si="16"/>
        <v>24414719</v>
      </c>
      <c r="N29" s="14">
        <f t="shared" si="17"/>
        <v>32397685</v>
      </c>
      <c r="P29" s="3" t="s">
        <v>14</v>
      </c>
      <c r="Q29" s="2">
        <v>2142</v>
      </c>
      <c r="R29" s="2">
        <v>3088</v>
      </c>
      <c r="S29" s="2">
        <v>256</v>
      </c>
      <c r="T29" s="2">
        <v>0</v>
      </c>
      <c r="U29" s="2">
        <v>0</v>
      </c>
      <c r="V29" s="2">
        <v>169</v>
      </c>
      <c r="W29" s="2">
        <v>0</v>
      </c>
      <c r="X29" s="2">
        <v>256</v>
      </c>
      <c r="Y29" s="2">
        <v>145</v>
      </c>
      <c r="Z29" s="2">
        <v>0</v>
      </c>
      <c r="AA29" s="1">
        <f t="shared" si="18"/>
        <v>2543</v>
      </c>
      <c r="AB29" s="13">
        <f t="shared" si="18"/>
        <v>3513</v>
      </c>
      <c r="AC29" s="14">
        <f t="shared" si="19"/>
        <v>6056</v>
      </c>
      <c r="AE29" s="3" t="s">
        <v>14</v>
      </c>
      <c r="AF29" s="2">
        <f t="shared" si="20"/>
        <v>3368.3314659197008</v>
      </c>
      <c r="AG29" s="2">
        <f t="shared" si="15"/>
        <v>6392.978950777202</v>
      </c>
      <c r="AH29" s="2">
        <f t="shared" si="15"/>
        <v>3000</v>
      </c>
      <c r="AI29" s="2" t="str">
        <f t="shared" si="15"/>
        <v>N.A.</v>
      </c>
      <c r="AJ29" s="2" t="str">
        <f t="shared" si="15"/>
        <v>N.A.</v>
      </c>
      <c r="AK29" s="2">
        <f t="shared" si="15"/>
        <v>4172.7810650887568</v>
      </c>
      <c r="AL29" s="2" t="str">
        <f t="shared" si="15"/>
        <v>N.A.</v>
      </c>
      <c r="AM29" s="2">
        <f t="shared" si="15"/>
        <v>15500</v>
      </c>
      <c r="AN29" s="2">
        <f t="shared" si="15"/>
        <v>0</v>
      </c>
      <c r="AO29" s="2" t="str">
        <f t="shared" si="15"/>
        <v>N.A.</v>
      </c>
      <c r="AP29" s="15">
        <f t="shared" si="15"/>
        <v>3139.1922925678327</v>
      </c>
      <c r="AQ29" s="13">
        <f t="shared" si="15"/>
        <v>6949.8203814403641</v>
      </c>
      <c r="AR29" s="14">
        <f t="shared" si="15"/>
        <v>5349.6837846763538</v>
      </c>
    </row>
    <row r="30" spans="1:44" ht="15" customHeight="1" thickBot="1" x14ac:dyDescent="0.3">
      <c r="A30" s="3" t="s">
        <v>15</v>
      </c>
      <c r="B30" s="2">
        <v>1216469.9999999998</v>
      </c>
      <c r="C30" s="2"/>
      <c r="D30" s="2">
        <v>4030350.0000000005</v>
      </c>
      <c r="E30" s="2"/>
      <c r="F30" s="2"/>
      <c r="G30" s="2">
        <v>339600</v>
      </c>
      <c r="H30" s="2">
        <v>75600.000000000015</v>
      </c>
      <c r="I30" s="2"/>
      <c r="J30" s="2">
        <v>0</v>
      </c>
      <c r="K30" s="2"/>
      <c r="L30" s="1">
        <f t="shared" si="16"/>
        <v>5322420</v>
      </c>
      <c r="M30" s="13">
        <f t="shared" si="16"/>
        <v>339600</v>
      </c>
      <c r="N30" s="14">
        <f t="shared" si="17"/>
        <v>5662020</v>
      </c>
      <c r="P30" s="3" t="s">
        <v>15</v>
      </c>
      <c r="Q30" s="2">
        <v>690</v>
      </c>
      <c r="R30" s="2">
        <v>0</v>
      </c>
      <c r="S30" s="2">
        <v>1618</v>
      </c>
      <c r="T30" s="2">
        <v>0</v>
      </c>
      <c r="U30" s="2">
        <v>0</v>
      </c>
      <c r="V30" s="2">
        <v>283</v>
      </c>
      <c r="W30" s="2">
        <v>2560</v>
      </c>
      <c r="X30" s="2">
        <v>0</v>
      </c>
      <c r="Y30" s="2">
        <v>316</v>
      </c>
      <c r="Z30" s="2">
        <v>0</v>
      </c>
      <c r="AA30" s="1">
        <f t="shared" si="18"/>
        <v>5184</v>
      </c>
      <c r="AB30" s="13">
        <f t="shared" si="18"/>
        <v>283</v>
      </c>
      <c r="AC30" s="17">
        <f t="shared" si="19"/>
        <v>5467</v>
      </c>
      <c r="AE30" s="3" t="s">
        <v>15</v>
      </c>
      <c r="AF30" s="2">
        <f t="shared" si="20"/>
        <v>1762.9999999999998</v>
      </c>
      <c r="AG30" s="2" t="str">
        <f t="shared" si="15"/>
        <v>N.A.</v>
      </c>
      <c r="AH30" s="2">
        <f t="shared" si="15"/>
        <v>2490.9456118665021</v>
      </c>
      <c r="AI30" s="2" t="str">
        <f t="shared" si="15"/>
        <v>N.A.</v>
      </c>
      <c r="AJ30" s="2" t="str">
        <f t="shared" si="15"/>
        <v>N.A.</v>
      </c>
      <c r="AK30" s="2">
        <f t="shared" si="15"/>
        <v>1200</v>
      </c>
      <c r="AL30" s="2">
        <f t="shared" si="15"/>
        <v>29.531250000000007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1026.7013888888889</v>
      </c>
      <c r="AQ30" s="13">
        <f t="shared" si="15"/>
        <v>1200</v>
      </c>
      <c r="AR30" s="14">
        <f t="shared" si="15"/>
        <v>1035.6722151088347</v>
      </c>
    </row>
    <row r="31" spans="1:44" ht="15" customHeight="1" thickBot="1" x14ac:dyDescent="0.3">
      <c r="A31" s="4" t="s">
        <v>16</v>
      </c>
      <c r="B31" s="2">
        <v>16093636</v>
      </c>
      <c r="C31" s="2">
        <v>19741519</v>
      </c>
      <c r="D31" s="2">
        <v>5526378.0000000009</v>
      </c>
      <c r="E31" s="2"/>
      <c r="F31" s="2">
        <v>1892520</v>
      </c>
      <c r="G31" s="2">
        <v>1044800</v>
      </c>
      <c r="H31" s="2">
        <v>4076375.9999999995</v>
      </c>
      <c r="I31" s="2">
        <v>3968000</v>
      </c>
      <c r="J31" s="2">
        <v>0</v>
      </c>
      <c r="K31" s="2"/>
      <c r="L31" s="1">
        <f t="shared" ref="L31" si="21">B31+D31+F31+H31+J31</f>
        <v>27588910</v>
      </c>
      <c r="M31" s="13">
        <f t="shared" ref="M31" si="22">C31+E31+G31+I31+K31</f>
        <v>24754319</v>
      </c>
      <c r="N31" s="17">
        <f t="shared" ref="N31" si="23">L31+M31</f>
        <v>52343229</v>
      </c>
      <c r="P31" s="4" t="s">
        <v>16</v>
      </c>
      <c r="Q31" s="2">
        <v>5217</v>
      </c>
      <c r="R31" s="2">
        <v>3088</v>
      </c>
      <c r="S31" s="2">
        <v>2326</v>
      </c>
      <c r="T31" s="2">
        <v>0</v>
      </c>
      <c r="U31" s="2">
        <v>336</v>
      </c>
      <c r="V31" s="2">
        <v>452</v>
      </c>
      <c r="W31" s="2">
        <v>3509</v>
      </c>
      <c r="X31" s="2">
        <v>256</v>
      </c>
      <c r="Y31" s="2">
        <v>744</v>
      </c>
      <c r="Z31" s="2">
        <v>0</v>
      </c>
      <c r="AA31" s="1">
        <f t="shared" ref="AA31" si="24">Q31+S31+U31+W31+Y31</f>
        <v>12132</v>
      </c>
      <c r="AB31" s="13">
        <f t="shared" ref="AB31" si="25">R31+T31+V31+X31+Z31</f>
        <v>3796</v>
      </c>
      <c r="AC31" s="14">
        <f t="shared" ref="AC31" si="26">AA31+AB31</f>
        <v>15928</v>
      </c>
      <c r="AE31" s="4" t="s">
        <v>16</v>
      </c>
      <c r="AF31" s="2">
        <f t="shared" si="20"/>
        <v>3084.8449300364196</v>
      </c>
      <c r="AG31" s="2">
        <f t="shared" si="15"/>
        <v>6392.978950777202</v>
      </c>
      <c r="AH31" s="2">
        <f t="shared" si="15"/>
        <v>2375.9148753224422</v>
      </c>
      <c r="AI31" s="2" t="str">
        <f t="shared" si="15"/>
        <v>N.A.</v>
      </c>
      <c r="AJ31" s="2">
        <f t="shared" si="15"/>
        <v>5632.5</v>
      </c>
      <c r="AK31" s="2">
        <f t="shared" si="15"/>
        <v>2311.5044247787609</v>
      </c>
      <c r="AL31" s="2">
        <f t="shared" si="15"/>
        <v>1161.6916500427471</v>
      </c>
      <c r="AM31" s="2">
        <f t="shared" si="15"/>
        <v>15500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2274.0611605670952</v>
      </c>
      <c r="AQ31" s="13">
        <f t="shared" ref="AQ31" si="28">IFERROR(M31/AB31, "N.A.")</f>
        <v>6521.1588514225505</v>
      </c>
      <c r="AR31" s="14">
        <f t="shared" ref="AR31" si="29">IFERROR(N31/AC31, "N.A.")</f>
        <v>3286.2398920140631</v>
      </c>
    </row>
    <row r="32" spans="1:44" ht="15" customHeight="1" thickBot="1" x14ac:dyDescent="0.3">
      <c r="A32" s="5" t="s">
        <v>0</v>
      </c>
      <c r="B32" s="24">
        <f>B31+C31</f>
        <v>35835155</v>
      </c>
      <c r="C32" s="26"/>
      <c r="D32" s="24">
        <f>D31+E31</f>
        <v>5526378.0000000009</v>
      </c>
      <c r="E32" s="26"/>
      <c r="F32" s="24">
        <f>F31+G31</f>
        <v>2937320</v>
      </c>
      <c r="G32" s="26"/>
      <c r="H32" s="24">
        <f>H31+I31</f>
        <v>8044376</v>
      </c>
      <c r="I32" s="26"/>
      <c r="J32" s="24">
        <f>J31+K31</f>
        <v>0</v>
      </c>
      <c r="K32" s="26"/>
      <c r="L32" s="24">
        <f>L31+M31</f>
        <v>52343229</v>
      </c>
      <c r="M32" s="25"/>
      <c r="N32" s="18">
        <f>B32+D32+F32+H32+J32</f>
        <v>52343229</v>
      </c>
      <c r="P32" s="5" t="s">
        <v>0</v>
      </c>
      <c r="Q32" s="24">
        <f>Q31+R31</f>
        <v>8305</v>
      </c>
      <c r="R32" s="26"/>
      <c r="S32" s="24">
        <f>S31+T31</f>
        <v>2326</v>
      </c>
      <c r="T32" s="26"/>
      <c r="U32" s="24">
        <f>U31+V31</f>
        <v>788</v>
      </c>
      <c r="V32" s="26"/>
      <c r="W32" s="24">
        <f>W31+X31</f>
        <v>3765</v>
      </c>
      <c r="X32" s="26"/>
      <c r="Y32" s="24">
        <f>Y31+Z31</f>
        <v>744</v>
      </c>
      <c r="Z32" s="26"/>
      <c r="AA32" s="24">
        <f>AA31+AB31</f>
        <v>15928</v>
      </c>
      <c r="AB32" s="26"/>
      <c r="AC32" s="19">
        <f>Q32+S32+U32+W32+Y32</f>
        <v>15928</v>
      </c>
      <c r="AE32" s="5" t="s">
        <v>0</v>
      </c>
      <c r="AF32" s="27">
        <f>IFERROR(B32/Q32,"N.A.")</f>
        <v>4314.8892233594224</v>
      </c>
      <c r="AG32" s="28"/>
      <c r="AH32" s="27">
        <f>IFERROR(D32/S32,"N.A.")</f>
        <v>2375.9148753224422</v>
      </c>
      <c r="AI32" s="28"/>
      <c r="AJ32" s="27">
        <f>IFERROR(F32/U32,"N.A.")</f>
        <v>3727.5634517766498</v>
      </c>
      <c r="AK32" s="28"/>
      <c r="AL32" s="27">
        <f>IFERROR(H32/W32,"N.A.")</f>
        <v>2136.6204515272243</v>
      </c>
      <c r="AM32" s="28"/>
      <c r="AN32" s="27">
        <f>IFERROR(J32/Y32,"N.A.")</f>
        <v>0</v>
      </c>
      <c r="AO32" s="28"/>
      <c r="AP32" s="27">
        <f>IFERROR(L32/AA32,"N.A.")</f>
        <v>3286.2398920140631</v>
      </c>
      <c r="AQ32" s="28"/>
      <c r="AR32" s="16">
        <f>IFERROR(N32/AC32, "N.A.")</f>
        <v>3286.2398920140631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552335</v>
      </c>
      <c r="C39" s="2"/>
      <c r="D39" s="2">
        <v>12640</v>
      </c>
      <c r="E39" s="2"/>
      <c r="F39" s="2">
        <v>163615</v>
      </c>
      <c r="G39" s="2"/>
      <c r="H39" s="2">
        <v>2397176</v>
      </c>
      <c r="I39" s="2"/>
      <c r="J39" s="2">
        <v>0</v>
      </c>
      <c r="K39" s="2"/>
      <c r="L39" s="1">
        <f>B39+D39+F39+H39+J39</f>
        <v>3125766</v>
      </c>
      <c r="M39" s="13">
        <f>C39+E39+G39+I39+K39</f>
        <v>0</v>
      </c>
      <c r="N39" s="14">
        <f>L39+M39</f>
        <v>3125766</v>
      </c>
      <c r="P39" s="3" t="s">
        <v>12</v>
      </c>
      <c r="Q39" s="2">
        <v>734</v>
      </c>
      <c r="R39" s="2">
        <v>0</v>
      </c>
      <c r="S39" s="2">
        <v>158</v>
      </c>
      <c r="T39" s="2">
        <v>0</v>
      </c>
      <c r="U39" s="2">
        <v>169</v>
      </c>
      <c r="V39" s="2">
        <v>0</v>
      </c>
      <c r="W39" s="2">
        <v>913</v>
      </c>
      <c r="X39" s="2">
        <v>0</v>
      </c>
      <c r="Y39" s="2">
        <v>84</v>
      </c>
      <c r="Z39" s="2">
        <v>0</v>
      </c>
      <c r="AA39" s="1">
        <f>Q39+S39+U39+W39+Y39</f>
        <v>2058</v>
      </c>
      <c r="AB39" s="13">
        <f>R39+T39+V39+X39+Z39</f>
        <v>0</v>
      </c>
      <c r="AC39" s="14">
        <f>AA39+AB39</f>
        <v>2058</v>
      </c>
      <c r="AE39" s="3" t="s">
        <v>12</v>
      </c>
      <c r="AF39" s="2">
        <f>IFERROR(B39/Q39, "N.A.")</f>
        <v>752.5</v>
      </c>
      <c r="AG39" s="2" t="str">
        <f t="shared" ref="AG39:AR43" si="30">IFERROR(C39/R39, "N.A.")</f>
        <v>N.A.</v>
      </c>
      <c r="AH39" s="2">
        <f t="shared" si="30"/>
        <v>80</v>
      </c>
      <c r="AI39" s="2" t="str">
        <f t="shared" si="30"/>
        <v>N.A.</v>
      </c>
      <c r="AJ39" s="2">
        <f t="shared" si="30"/>
        <v>968.13609467455626</v>
      </c>
      <c r="AK39" s="2" t="str">
        <f t="shared" si="30"/>
        <v>N.A.</v>
      </c>
      <c r="AL39" s="2">
        <f t="shared" si="30"/>
        <v>2625.6035049288062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1518.8367346938776</v>
      </c>
      <c r="AQ39" s="13" t="str">
        <f t="shared" si="30"/>
        <v>N.A.</v>
      </c>
      <c r="AR39" s="14">
        <f t="shared" si="30"/>
        <v>1518.8367346938776</v>
      </c>
    </row>
    <row r="40" spans="1:44" ht="15" customHeight="1" thickBot="1" x14ac:dyDescent="0.3">
      <c r="A40" s="3" t="s">
        <v>13</v>
      </c>
      <c r="B40" s="2">
        <v>535563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535563</v>
      </c>
      <c r="M40" s="13">
        <f t="shared" si="31"/>
        <v>0</v>
      </c>
      <c r="N40" s="14">
        <f t="shared" ref="N40:N42" si="32">L40+M40</f>
        <v>535563</v>
      </c>
      <c r="P40" s="3" t="s">
        <v>13</v>
      </c>
      <c r="Q40" s="2">
        <v>650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650</v>
      </c>
      <c r="AB40" s="13">
        <f t="shared" si="33"/>
        <v>0</v>
      </c>
      <c r="AC40" s="14">
        <f t="shared" ref="AC40:AC42" si="34">AA40+AB40</f>
        <v>650</v>
      </c>
      <c r="AE40" s="3" t="s">
        <v>13</v>
      </c>
      <c r="AF40" s="2">
        <f t="shared" ref="AF40:AF43" si="35">IFERROR(B40/Q40, "N.A.")</f>
        <v>823.94307692307689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823.94307692307689</v>
      </c>
      <c r="AQ40" s="13" t="str">
        <f t="shared" si="30"/>
        <v>N.A.</v>
      </c>
      <c r="AR40" s="14">
        <f t="shared" si="30"/>
        <v>823.94307692307689</v>
      </c>
    </row>
    <row r="41" spans="1:44" ht="15" customHeight="1" thickBot="1" x14ac:dyDescent="0.3">
      <c r="A41" s="3" t="s">
        <v>14</v>
      </c>
      <c r="B41" s="2">
        <v>9151710</v>
      </c>
      <c r="C41" s="2">
        <v>14845548.999999998</v>
      </c>
      <c r="D41" s="2"/>
      <c r="E41" s="2"/>
      <c r="F41" s="2"/>
      <c r="G41" s="2">
        <v>2154000</v>
      </c>
      <c r="H41" s="2"/>
      <c r="I41" s="2">
        <v>4002700</v>
      </c>
      <c r="J41" s="2"/>
      <c r="K41" s="2"/>
      <c r="L41" s="1">
        <f t="shared" si="31"/>
        <v>9151710</v>
      </c>
      <c r="M41" s="13">
        <f t="shared" si="31"/>
        <v>21002249</v>
      </c>
      <c r="N41" s="14">
        <f t="shared" si="32"/>
        <v>30153959</v>
      </c>
      <c r="P41" s="3" t="s">
        <v>14</v>
      </c>
      <c r="Q41" s="2">
        <v>2371</v>
      </c>
      <c r="R41" s="2">
        <v>1930</v>
      </c>
      <c r="S41" s="2">
        <v>0</v>
      </c>
      <c r="T41" s="2">
        <v>0</v>
      </c>
      <c r="U41" s="2">
        <v>0</v>
      </c>
      <c r="V41" s="2">
        <v>428</v>
      </c>
      <c r="W41" s="2">
        <v>0</v>
      </c>
      <c r="X41" s="2">
        <v>529</v>
      </c>
      <c r="Y41" s="2">
        <v>0</v>
      </c>
      <c r="Z41" s="2">
        <v>0</v>
      </c>
      <c r="AA41" s="1">
        <f t="shared" si="33"/>
        <v>2371</v>
      </c>
      <c r="AB41" s="13">
        <f t="shared" si="33"/>
        <v>2887</v>
      </c>
      <c r="AC41" s="14">
        <f t="shared" si="34"/>
        <v>5258</v>
      </c>
      <c r="AE41" s="3" t="s">
        <v>14</v>
      </c>
      <c r="AF41" s="2">
        <f t="shared" si="35"/>
        <v>3859.8523829607761</v>
      </c>
      <c r="AG41" s="2">
        <f t="shared" si="30"/>
        <v>7691.994300518134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5032.7102803738317</v>
      </c>
      <c r="AL41" s="2" t="str">
        <f t="shared" si="30"/>
        <v>N.A.</v>
      </c>
      <c r="AM41" s="2">
        <f t="shared" si="30"/>
        <v>7566.5406427221169</v>
      </c>
      <c r="AN41" s="2" t="str">
        <f t="shared" si="30"/>
        <v>N.A.</v>
      </c>
      <c r="AO41" s="2" t="str">
        <f t="shared" si="30"/>
        <v>N.A.</v>
      </c>
      <c r="AP41" s="15">
        <f t="shared" si="30"/>
        <v>3859.8523829607761</v>
      </c>
      <c r="AQ41" s="13">
        <f t="shared" si="30"/>
        <v>7274.7658468998961</v>
      </c>
      <c r="AR41" s="14">
        <f t="shared" si="30"/>
        <v>5734.8723849372382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145</v>
      </c>
      <c r="X42" s="2">
        <v>0</v>
      </c>
      <c r="Y42" s="2">
        <v>0</v>
      </c>
      <c r="Z42" s="2">
        <v>0</v>
      </c>
      <c r="AA42" s="1">
        <f t="shared" si="33"/>
        <v>145</v>
      </c>
      <c r="AB42" s="13">
        <f t="shared" si="33"/>
        <v>0</v>
      </c>
      <c r="AC42" s="14">
        <f t="shared" si="34"/>
        <v>145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10239608</v>
      </c>
      <c r="C43" s="2">
        <v>14845548.999999998</v>
      </c>
      <c r="D43" s="2">
        <v>12640</v>
      </c>
      <c r="E43" s="2"/>
      <c r="F43" s="2">
        <v>163615</v>
      </c>
      <c r="G43" s="2">
        <v>2154000</v>
      </c>
      <c r="H43" s="2">
        <v>2397175.9999999995</v>
      </c>
      <c r="I43" s="2">
        <v>4002700</v>
      </c>
      <c r="J43" s="2">
        <v>0</v>
      </c>
      <c r="K43" s="2"/>
      <c r="L43" s="1">
        <f t="shared" ref="L43" si="36">B43+D43+F43+H43+J43</f>
        <v>12813039</v>
      </c>
      <c r="M43" s="13">
        <f t="shared" ref="M43" si="37">C43+E43+G43+I43+K43</f>
        <v>21002249</v>
      </c>
      <c r="N43" s="17">
        <f t="shared" ref="N43" si="38">L43+M43</f>
        <v>33815288</v>
      </c>
      <c r="P43" s="4" t="s">
        <v>16</v>
      </c>
      <c r="Q43" s="2">
        <v>3755</v>
      </c>
      <c r="R43" s="2">
        <v>1930</v>
      </c>
      <c r="S43" s="2">
        <v>158</v>
      </c>
      <c r="T43" s="2">
        <v>0</v>
      </c>
      <c r="U43" s="2">
        <v>169</v>
      </c>
      <c r="V43" s="2">
        <v>428</v>
      </c>
      <c r="W43" s="2">
        <v>1058</v>
      </c>
      <c r="X43" s="2">
        <v>529</v>
      </c>
      <c r="Y43" s="2">
        <v>84</v>
      </c>
      <c r="Z43" s="2">
        <v>0</v>
      </c>
      <c r="AA43" s="1">
        <f t="shared" ref="AA43" si="39">Q43+S43+U43+W43+Y43</f>
        <v>5224</v>
      </c>
      <c r="AB43" s="13">
        <f t="shared" ref="AB43" si="40">R43+T43+V43+X43+Z43</f>
        <v>2887</v>
      </c>
      <c r="AC43" s="17">
        <f t="shared" ref="AC43" si="41">AA43+AB43</f>
        <v>8111</v>
      </c>
      <c r="AE43" s="4" t="s">
        <v>16</v>
      </c>
      <c r="AF43" s="2">
        <f t="shared" si="35"/>
        <v>2726.9262316910786</v>
      </c>
      <c r="AG43" s="2">
        <f t="shared" si="30"/>
        <v>7691.994300518134</v>
      </c>
      <c r="AH43" s="2">
        <f t="shared" si="30"/>
        <v>80</v>
      </c>
      <c r="AI43" s="2" t="str">
        <f t="shared" si="30"/>
        <v>N.A.</v>
      </c>
      <c r="AJ43" s="2">
        <f t="shared" si="30"/>
        <v>968.13609467455626</v>
      </c>
      <c r="AK43" s="2">
        <f t="shared" si="30"/>
        <v>5032.7102803738317</v>
      </c>
      <c r="AL43" s="2">
        <f t="shared" si="30"/>
        <v>2265.7618147448011</v>
      </c>
      <c r="AM43" s="2">
        <f t="shared" si="30"/>
        <v>7566.5406427221169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2452.7256891271059</v>
      </c>
      <c r="AQ43" s="13">
        <f t="shared" ref="AQ43" si="43">IFERROR(M43/AB43, "N.A.")</f>
        <v>7274.7658468998961</v>
      </c>
      <c r="AR43" s="14">
        <f t="shared" ref="AR43" si="44">IFERROR(N43/AC43, "N.A.")</f>
        <v>4169.0652200715076</v>
      </c>
    </row>
    <row r="44" spans="1:44" ht="15" customHeight="1" thickBot="1" x14ac:dyDescent="0.3">
      <c r="A44" s="5" t="s">
        <v>0</v>
      </c>
      <c r="B44" s="24">
        <f>B43+C43</f>
        <v>25085157</v>
      </c>
      <c r="C44" s="26"/>
      <c r="D44" s="24">
        <f>D43+E43</f>
        <v>12640</v>
      </c>
      <c r="E44" s="26"/>
      <c r="F44" s="24">
        <f>F43+G43</f>
        <v>2317615</v>
      </c>
      <c r="G44" s="26"/>
      <c r="H44" s="24">
        <f>H43+I43</f>
        <v>6399876</v>
      </c>
      <c r="I44" s="26"/>
      <c r="J44" s="24">
        <f>J43+K43</f>
        <v>0</v>
      </c>
      <c r="K44" s="26"/>
      <c r="L44" s="24">
        <f>L43+M43</f>
        <v>33815288</v>
      </c>
      <c r="M44" s="25"/>
      <c r="N44" s="18">
        <f>B44+D44+F44+H44+J44</f>
        <v>33815288</v>
      </c>
      <c r="P44" s="5" t="s">
        <v>0</v>
      </c>
      <c r="Q44" s="24">
        <f>Q43+R43</f>
        <v>5685</v>
      </c>
      <c r="R44" s="26"/>
      <c r="S44" s="24">
        <f>S43+T43</f>
        <v>158</v>
      </c>
      <c r="T44" s="26"/>
      <c r="U44" s="24">
        <f>U43+V43</f>
        <v>597</v>
      </c>
      <c r="V44" s="26"/>
      <c r="W44" s="24">
        <f>W43+X43</f>
        <v>1587</v>
      </c>
      <c r="X44" s="26"/>
      <c r="Y44" s="24">
        <f>Y43+Z43</f>
        <v>84</v>
      </c>
      <c r="Z44" s="26"/>
      <c r="AA44" s="24">
        <f>AA43+AB43</f>
        <v>8111</v>
      </c>
      <c r="AB44" s="25"/>
      <c r="AC44" s="18">
        <f>Q44+S44+U44+W44+Y44</f>
        <v>8111</v>
      </c>
      <c r="AE44" s="5" t="s">
        <v>0</v>
      </c>
      <c r="AF44" s="27">
        <f>IFERROR(B44/Q44,"N.A.")</f>
        <v>4412.5166226912925</v>
      </c>
      <c r="AG44" s="28"/>
      <c r="AH44" s="27">
        <f>IFERROR(D44/S44,"N.A.")</f>
        <v>80</v>
      </c>
      <c r="AI44" s="28"/>
      <c r="AJ44" s="27">
        <f>IFERROR(F44/U44,"N.A.")</f>
        <v>3882.1021775544386</v>
      </c>
      <c r="AK44" s="28"/>
      <c r="AL44" s="27">
        <f>IFERROR(H44/W44,"N.A.")</f>
        <v>4032.6880907372401</v>
      </c>
      <c r="AM44" s="28"/>
      <c r="AN44" s="27">
        <f>IFERROR(J44/Y44,"N.A.")</f>
        <v>0</v>
      </c>
      <c r="AO44" s="28"/>
      <c r="AP44" s="27">
        <f>IFERROR(L44/AA44,"N.A.")</f>
        <v>4169.0652200715076</v>
      </c>
      <c r="AQ44" s="28"/>
      <c r="AR44" s="16">
        <f>IFERROR(N44/AC44, "N.A.")</f>
        <v>4169.0652200715076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3339912.0000000005</v>
      </c>
      <c r="C15" s="2"/>
      <c r="D15" s="2">
        <v>5220000</v>
      </c>
      <c r="E15" s="2"/>
      <c r="F15" s="2">
        <v>928800</v>
      </c>
      <c r="G15" s="2"/>
      <c r="H15" s="2">
        <v>4942316</v>
      </c>
      <c r="I15" s="2"/>
      <c r="J15" s="2"/>
      <c r="K15" s="2"/>
      <c r="L15" s="1">
        <f>B15+D15+F15+H15+J15</f>
        <v>14431028</v>
      </c>
      <c r="M15" s="13">
        <f>C15+E15+G15+I15+K15</f>
        <v>0</v>
      </c>
      <c r="N15" s="14">
        <f>L15+M15</f>
        <v>14431028</v>
      </c>
      <c r="P15" s="3" t="s">
        <v>12</v>
      </c>
      <c r="Q15" s="2">
        <v>678</v>
      </c>
      <c r="R15" s="2">
        <v>0</v>
      </c>
      <c r="S15" s="2">
        <v>174</v>
      </c>
      <c r="T15" s="2">
        <v>0</v>
      </c>
      <c r="U15" s="2">
        <v>72</v>
      </c>
      <c r="V15" s="2">
        <v>0</v>
      </c>
      <c r="W15" s="2">
        <v>1190</v>
      </c>
      <c r="X15" s="2">
        <v>0</v>
      </c>
      <c r="Y15" s="2">
        <v>0</v>
      </c>
      <c r="Z15" s="2">
        <v>0</v>
      </c>
      <c r="AA15" s="1">
        <f>Q15+S15+U15+W15+Y15</f>
        <v>2114</v>
      </c>
      <c r="AB15" s="13">
        <f>R15+T15+V15+X15+Z15</f>
        <v>0</v>
      </c>
      <c r="AC15" s="14">
        <f>AA15+AB15</f>
        <v>2114</v>
      </c>
      <c r="AE15" s="3" t="s">
        <v>12</v>
      </c>
      <c r="AF15" s="2">
        <f>IFERROR(B15/Q15, "N.A.")</f>
        <v>4926.1238938053102</v>
      </c>
      <c r="AG15" s="2" t="str">
        <f t="shared" ref="AG15:AR19" si="0">IFERROR(C15/R15, "N.A.")</f>
        <v>N.A.</v>
      </c>
      <c r="AH15" s="2">
        <f t="shared" si="0"/>
        <v>30000</v>
      </c>
      <c r="AI15" s="2" t="str">
        <f t="shared" si="0"/>
        <v>N.A.</v>
      </c>
      <c r="AJ15" s="2">
        <f t="shared" si="0"/>
        <v>12900</v>
      </c>
      <c r="AK15" s="2" t="str">
        <f t="shared" si="0"/>
        <v>N.A.</v>
      </c>
      <c r="AL15" s="2">
        <f t="shared" si="0"/>
        <v>4153.2067226890758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6826.408703878903</v>
      </c>
      <c r="AQ15" s="13" t="str">
        <f t="shared" si="0"/>
        <v>N.A.</v>
      </c>
      <c r="AR15" s="14">
        <f t="shared" si="0"/>
        <v>6826.408703878903</v>
      </c>
    </row>
    <row r="16" spans="1:44" ht="15" customHeight="1" thickBot="1" x14ac:dyDescent="0.3">
      <c r="A16" s="3" t="s">
        <v>13</v>
      </c>
      <c r="B16" s="2">
        <v>845380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845380</v>
      </c>
      <c r="M16" s="13">
        <f t="shared" si="1"/>
        <v>0</v>
      </c>
      <c r="N16" s="14">
        <f t="shared" ref="N16:N18" si="2">L16+M16</f>
        <v>845380</v>
      </c>
      <c r="P16" s="3" t="s">
        <v>13</v>
      </c>
      <c r="Q16" s="2">
        <v>190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190</v>
      </c>
      <c r="AB16" s="13">
        <f t="shared" si="3"/>
        <v>0</v>
      </c>
      <c r="AC16" s="14">
        <f t="shared" ref="AC16:AC18" si="4">AA16+AB16</f>
        <v>190</v>
      </c>
      <c r="AE16" s="3" t="s">
        <v>13</v>
      </c>
      <c r="AF16" s="2">
        <f t="shared" ref="AF16:AF19" si="5">IFERROR(B16/Q16, "N.A.")</f>
        <v>4449.3684210526317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4449.3684210526317</v>
      </c>
      <c r="AQ16" s="13" t="str">
        <f t="shared" si="0"/>
        <v>N.A.</v>
      </c>
      <c r="AR16" s="14">
        <f t="shared" si="0"/>
        <v>4449.3684210526317</v>
      </c>
    </row>
    <row r="17" spans="1:44" ht="15" customHeight="1" thickBot="1" x14ac:dyDescent="0.3">
      <c r="A17" s="3" t="s">
        <v>14</v>
      </c>
      <c r="B17" s="2">
        <v>3861252</v>
      </c>
      <c r="C17" s="2">
        <v>41047139.999999993</v>
      </c>
      <c r="D17" s="2">
        <v>2714000</v>
      </c>
      <c r="E17" s="2"/>
      <c r="F17" s="2"/>
      <c r="G17" s="2">
        <v>5220000</v>
      </c>
      <c r="H17" s="2"/>
      <c r="I17" s="2">
        <v>1496400</v>
      </c>
      <c r="J17" s="2">
        <v>0</v>
      </c>
      <c r="K17" s="2"/>
      <c r="L17" s="1">
        <f t="shared" si="1"/>
        <v>6575252</v>
      </c>
      <c r="M17" s="13">
        <f t="shared" si="1"/>
        <v>47763539.999999993</v>
      </c>
      <c r="N17" s="14">
        <f t="shared" si="2"/>
        <v>54338791.999999993</v>
      </c>
      <c r="P17" s="3" t="s">
        <v>14</v>
      </c>
      <c r="Q17" s="2">
        <v>912</v>
      </c>
      <c r="R17" s="2">
        <v>3350</v>
      </c>
      <c r="S17" s="2">
        <v>354</v>
      </c>
      <c r="T17" s="2">
        <v>0</v>
      </c>
      <c r="U17" s="2">
        <v>0</v>
      </c>
      <c r="V17" s="2">
        <v>292</v>
      </c>
      <c r="W17" s="2">
        <v>0</v>
      </c>
      <c r="X17" s="2">
        <v>410</v>
      </c>
      <c r="Y17" s="2">
        <v>348</v>
      </c>
      <c r="Z17" s="2">
        <v>0</v>
      </c>
      <c r="AA17" s="1">
        <f t="shared" si="3"/>
        <v>1614</v>
      </c>
      <c r="AB17" s="13">
        <f t="shared" si="3"/>
        <v>4052</v>
      </c>
      <c r="AC17" s="14">
        <f t="shared" si="4"/>
        <v>5666</v>
      </c>
      <c r="AE17" s="3" t="s">
        <v>14</v>
      </c>
      <c r="AF17" s="2">
        <f t="shared" si="5"/>
        <v>4233.8289473684208</v>
      </c>
      <c r="AG17" s="2">
        <f t="shared" si="0"/>
        <v>12252.877611940296</v>
      </c>
      <c r="AH17" s="2">
        <f t="shared" si="0"/>
        <v>7666.666666666667</v>
      </c>
      <c r="AI17" s="2" t="str">
        <f t="shared" si="0"/>
        <v>N.A.</v>
      </c>
      <c r="AJ17" s="2" t="str">
        <f t="shared" si="0"/>
        <v>N.A.</v>
      </c>
      <c r="AK17" s="2">
        <f t="shared" si="0"/>
        <v>17876.712328767124</v>
      </c>
      <c r="AL17" s="2" t="str">
        <f t="shared" si="0"/>
        <v>N.A.</v>
      </c>
      <c r="AM17" s="2">
        <f t="shared" si="0"/>
        <v>3649.7560975609758</v>
      </c>
      <c r="AN17" s="2">
        <f t="shared" si="0"/>
        <v>0</v>
      </c>
      <c r="AO17" s="2" t="str">
        <f t="shared" si="0"/>
        <v>N.A.</v>
      </c>
      <c r="AP17" s="15">
        <f t="shared" si="0"/>
        <v>4073.8859975216851</v>
      </c>
      <c r="AQ17" s="13">
        <f t="shared" si="0"/>
        <v>11787.645607107599</v>
      </c>
      <c r="AR17" s="14">
        <f t="shared" si="0"/>
        <v>9590.3268619837618</v>
      </c>
    </row>
    <row r="18" spans="1:44" ht="15" customHeight="1" thickBot="1" x14ac:dyDescent="0.3">
      <c r="A18" s="3" t="s">
        <v>15</v>
      </c>
      <c r="B18" s="2">
        <v>1176480</v>
      </c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1"/>
        <v>1176480</v>
      </c>
      <c r="M18" s="13">
        <f t="shared" si="1"/>
        <v>0</v>
      </c>
      <c r="N18" s="14">
        <f t="shared" si="2"/>
        <v>1176480</v>
      </c>
      <c r="P18" s="3" t="s">
        <v>15</v>
      </c>
      <c r="Q18" s="2">
        <v>318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144</v>
      </c>
      <c r="X18" s="2">
        <v>0</v>
      </c>
      <c r="Y18" s="2">
        <v>0</v>
      </c>
      <c r="Z18" s="2">
        <v>0</v>
      </c>
      <c r="AA18" s="1">
        <f t="shared" si="3"/>
        <v>462</v>
      </c>
      <c r="AB18" s="13">
        <f t="shared" si="3"/>
        <v>0</v>
      </c>
      <c r="AC18" s="17">
        <f t="shared" si="4"/>
        <v>462</v>
      </c>
      <c r="AE18" s="3" t="s">
        <v>15</v>
      </c>
      <c r="AF18" s="2">
        <f t="shared" si="5"/>
        <v>3699.6226415094338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2546.4935064935066</v>
      </c>
      <c r="AQ18" s="13" t="str">
        <f t="shared" si="0"/>
        <v>N.A.</v>
      </c>
      <c r="AR18" s="14">
        <f t="shared" si="0"/>
        <v>2546.4935064935066</v>
      </c>
    </row>
    <row r="19" spans="1:44" ht="15" customHeight="1" thickBot="1" x14ac:dyDescent="0.3">
      <c r="A19" s="4" t="s">
        <v>16</v>
      </c>
      <c r="B19" s="2">
        <v>9223023.9999999963</v>
      </c>
      <c r="C19" s="2">
        <v>41047139.999999993</v>
      </c>
      <c r="D19" s="2">
        <v>7934000</v>
      </c>
      <c r="E19" s="2"/>
      <c r="F19" s="2">
        <v>928800</v>
      </c>
      <c r="G19" s="2">
        <v>5220000</v>
      </c>
      <c r="H19" s="2">
        <v>4942316.0000000009</v>
      </c>
      <c r="I19" s="2">
        <v>1496400</v>
      </c>
      <c r="J19" s="2">
        <v>0</v>
      </c>
      <c r="K19" s="2"/>
      <c r="L19" s="1">
        <f t="shared" ref="L19" si="6">B19+D19+F19+H19+J19</f>
        <v>23028139.999999996</v>
      </c>
      <c r="M19" s="13">
        <f t="shared" ref="M19" si="7">C19+E19+G19+I19+K19</f>
        <v>47763539.999999993</v>
      </c>
      <c r="N19" s="17">
        <f t="shared" ref="N19" si="8">L19+M19</f>
        <v>70791679.999999985</v>
      </c>
      <c r="P19" s="4" t="s">
        <v>16</v>
      </c>
      <c r="Q19" s="2">
        <v>2098</v>
      </c>
      <c r="R19" s="2">
        <v>3350</v>
      </c>
      <c r="S19" s="2">
        <v>528</v>
      </c>
      <c r="T19" s="2">
        <v>0</v>
      </c>
      <c r="U19" s="2">
        <v>72</v>
      </c>
      <c r="V19" s="2">
        <v>292</v>
      </c>
      <c r="W19" s="2">
        <v>1334</v>
      </c>
      <c r="X19" s="2">
        <v>410</v>
      </c>
      <c r="Y19" s="2">
        <v>348</v>
      </c>
      <c r="Z19" s="2">
        <v>0</v>
      </c>
      <c r="AA19" s="1">
        <f t="shared" ref="AA19" si="9">Q19+S19+U19+W19+Y19</f>
        <v>4380</v>
      </c>
      <c r="AB19" s="13">
        <f t="shared" ref="AB19" si="10">R19+T19+V19+X19+Z19</f>
        <v>4052</v>
      </c>
      <c r="AC19" s="14">
        <f t="shared" ref="AC19" si="11">AA19+AB19</f>
        <v>8432</v>
      </c>
      <c r="AE19" s="4" t="s">
        <v>16</v>
      </c>
      <c r="AF19" s="2">
        <f t="shared" si="5"/>
        <v>4396.1029551954225</v>
      </c>
      <c r="AG19" s="2">
        <f t="shared" si="0"/>
        <v>12252.877611940296</v>
      </c>
      <c r="AH19" s="2">
        <f t="shared" si="0"/>
        <v>15026.515151515152</v>
      </c>
      <c r="AI19" s="2" t="str">
        <f t="shared" si="0"/>
        <v>N.A.</v>
      </c>
      <c r="AJ19" s="2">
        <f t="shared" si="0"/>
        <v>12900</v>
      </c>
      <c r="AK19" s="2">
        <f t="shared" si="0"/>
        <v>17876.712328767124</v>
      </c>
      <c r="AL19" s="2">
        <f t="shared" si="0"/>
        <v>3704.88455772114</v>
      </c>
      <c r="AM19" s="2">
        <f t="shared" si="0"/>
        <v>3649.7560975609758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5257.5662100456611</v>
      </c>
      <c r="AQ19" s="13">
        <f t="shared" ref="AQ19" si="13">IFERROR(M19/AB19, "N.A.")</f>
        <v>11787.645607107599</v>
      </c>
      <c r="AR19" s="14">
        <f t="shared" ref="AR19" si="14">IFERROR(N19/AC19, "N.A.")</f>
        <v>8395.5977229601503</v>
      </c>
    </row>
    <row r="20" spans="1:44" ht="15" customHeight="1" thickBot="1" x14ac:dyDescent="0.3">
      <c r="A20" s="5" t="s">
        <v>0</v>
      </c>
      <c r="B20" s="24">
        <f>B19+C19</f>
        <v>50270163.999999985</v>
      </c>
      <c r="C20" s="26"/>
      <c r="D20" s="24">
        <f>D19+E19</f>
        <v>7934000</v>
      </c>
      <c r="E20" s="26"/>
      <c r="F20" s="24">
        <f>F19+G19</f>
        <v>6148800</v>
      </c>
      <c r="G20" s="26"/>
      <c r="H20" s="24">
        <f>H19+I19</f>
        <v>6438716.0000000009</v>
      </c>
      <c r="I20" s="26"/>
      <c r="J20" s="24">
        <f>J19+K19</f>
        <v>0</v>
      </c>
      <c r="K20" s="26"/>
      <c r="L20" s="24">
        <f>L19+M19</f>
        <v>70791679.999999985</v>
      </c>
      <c r="M20" s="25"/>
      <c r="N20" s="18">
        <f>B20+D20+F20+H20+J20</f>
        <v>70791679.999999985</v>
      </c>
      <c r="P20" s="5" t="s">
        <v>0</v>
      </c>
      <c r="Q20" s="24">
        <f>Q19+R19</f>
        <v>5448</v>
      </c>
      <c r="R20" s="26"/>
      <c r="S20" s="24">
        <f>S19+T19</f>
        <v>528</v>
      </c>
      <c r="T20" s="26"/>
      <c r="U20" s="24">
        <f>U19+V19</f>
        <v>364</v>
      </c>
      <c r="V20" s="26"/>
      <c r="W20" s="24">
        <f>W19+X19</f>
        <v>1744</v>
      </c>
      <c r="X20" s="26"/>
      <c r="Y20" s="24">
        <f>Y19+Z19</f>
        <v>348</v>
      </c>
      <c r="Z20" s="26"/>
      <c r="AA20" s="24">
        <f>AA19+AB19</f>
        <v>8432</v>
      </c>
      <c r="AB20" s="26"/>
      <c r="AC20" s="19">
        <f>Q20+S20+U20+W20+Y20</f>
        <v>8432</v>
      </c>
      <c r="AE20" s="5" t="s">
        <v>0</v>
      </c>
      <c r="AF20" s="27">
        <f>IFERROR(B20/Q20,"N.A.")</f>
        <v>9227.2694566813479</v>
      </c>
      <c r="AG20" s="28"/>
      <c r="AH20" s="27">
        <f>IFERROR(D20/S20,"N.A.")</f>
        <v>15026.515151515152</v>
      </c>
      <c r="AI20" s="28"/>
      <c r="AJ20" s="27">
        <f>IFERROR(F20/U20,"N.A.")</f>
        <v>16892.307692307691</v>
      </c>
      <c r="AK20" s="28"/>
      <c r="AL20" s="27">
        <f>IFERROR(H20/W20,"N.A.")</f>
        <v>3691.9243119266062</v>
      </c>
      <c r="AM20" s="28"/>
      <c r="AN20" s="27">
        <f>IFERROR(J20/Y20,"N.A.")</f>
        <v>0</v>
      </c>
      <c r="AO20" s="28"/>
      <c r="AP20" s="27">
        <f>IFERROR(L20/AA20,"N.A.")</f>
        <v>8395.5977229601503</v>
      </c>
      <c r="AQ20" s="28"/>
      <c r="AR20" s="16">
        <f>IFERROR(N20/AC20, "N.A.")</f>
        <v>8395.5977229601503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3339912.0000000005</v>
      </c>
      <c r="C27" s="2"/>
      <c r="D27" s="2">
        <v>5220000</v>
      </c>
      <c r="E27" s="2"/>
      <c r="F27" s="2">
        <v>928800</v>
      </c>
      <c r="G27" s="2"/>
      <c r="H27" s="2">
        <v>1712916.0000000002</v>
      </c>
      <c r="I27" s="2"/>
      <c r="J27" s="2"/>
      <c r="K27" s="2"/>
      <c r="L27" s="1">
        <f>B27+D27+F27+H27+J27</f>
        <v>11201628</v>
      </c>
      <c r="M27" s="13">
        <f>C27+E27+G27+I27+K27</f>
        <v>0</v>
      </c>
      <c r="N27" s="14">
        <f>L27+M27</f>
        <v>11201628</v>
      </c>
      <c r="P27" s="3" t="s">
        <v>12</v>
      </c>
      <c r="Q27" s="2">
        <v>678</v>
      </c>
      <c r="R27" s="2">
        <v>0</v>
      </c>
      <c r="S27" s="2">
        <v>174</v>
      </c>
      <c r="T27" s="2">
        <v>0</v>
      </c>
      <c r="U27" s="2">
        <v>72</v>
      </c>
      <c r="V27" s="2">
        <v>0</v>
      </c>
      <c r="W27" s="2">
        <v>390</v>
      </c>
      <c r="X27" s="2">
        <v>0</v>
      </c>
      <c r="Y27" s="2">
        <v>0</v>
      </c>
      <c r="Z27" s="2">
        <v>0</v>
      </c>
      <c r="AA27" s="1">
        <f>Q27+S27+U27+W27+Y27</f>
        <v>1314</v>
      </c>
      <c r="AB27" s="13">
        <f>R27+T27+V27+X27+Z27</f>
        <v>0</v>
      </c>
      <c r="AC27" s="14">
        <f>AA27+AB27</f>
        <v>1314</v>
      </c>
      <c r="AE27" s="3" t="s">
        <v>12</v>
      </c>
      <c r="AF27" s="2">
        <f>IFERROR(B27/Q27, "N.A.")</f>
        <v>4926.1238938053102</v>
      </c>
      <c r="AG27" s="2" t="str">
        <f t="shared" ref="AG27:AR31" si="15">IFERROR(C27/R27, "N.A.")</f>
        <v>N.A.</v>
      </c>
      <c r="AH27" s="2">
        <f t="shared" si="15"/>
        <v>30000</v>
      </c>
      <c r="AI27" s="2" t="str">
        <f t="shared" si="15"/>
        <v>N.A.</v>
      </c>
      <c r="AJ27" s="2">
        <f t="shared" si="15"/>
        <v>12900</v>
      </c>
      <c r="AK27" s="2" t="str">
        <f t="shared" si="15"/>
        <v>N.A.</v>
      </c>
      <c r="AL27" s="2">
        <f t="shared" si="15"/>
        <v>4392.0923076923082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8524.8310502283111</v>
      </c>
      <c r="AQ27" s="13" t="str">
        <f t="shared" si="15"/>
        <v>N.A.</v>
      </c>
      <c r="AR27" s="14">
        <f t="shared" si="15"/>
        <v>8524.8310502283111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3113052</v>
      </c>
      <c r="C29" s="2">
        <v>31636740.000000007</v>
      </c>
      <c r="D29" s="2"/>
      <c r="E29" s="2"/>
      <c r="F29" s="2"/>
      <c r="G29" s="2">
        <v>0</v>
      </c>
      <c r="H29" s="2"/>
      <c r="I29" s="2">
        <v>1496399.9999999998</v>
      </c>
      <c r="J29" s="2"/>
      <c r="K29" s="2"/>
      <c r="L29" s="1">
        <f t="shared" si="16"/>
        <v>3113052</v>
      </c>
      <c r="M29" s="13">
        <f t="shared" si="16"/>
        <v>33133140.000000007</v>
      </c>
      <c r="N29" s="14">
        <f t="shared" si="17"/>
        <v>36246192.000000007</v>
      </c>
      <c r="P29" s="3" t="s">
        <v>14</v>
      </c>
      <c r="Q29" s="2">
        <v>738</v>
      </c>
      <c r="R29" s="2">
        <v>1880</v>
      </c>
      <c r="S29" s="2">
        <v>0</v>
      </c>
      <c r="T29" s="2">
        <v>0</v>
      </c>
      <c r="U29" s="2">
        <v>0</v>
      </c>
      <c r="V29" s="2">
        <v>118</v>
      </c>
      <c r="W29" s="2">
        <v>0</v>
      </c>
      <c r="X29" s="2">
        <v>292</v>
      </c>
      <c r="Y29" s="2">
        <v>0</v>
      </c>
      <c r="Z29" s="2">
        <v>0</v>
      </c>
      <c r="AA29" s="1">
        <f t="shared" si="18"/>
        <v>738</v>
      </c>
      <c r="AB29" s="13">
        <f t="shared" si="18"/>
        <v>2290</v>
      </c>
      <c r="AC29" s="14">
        <f t="shared" si="19"/>
        <v>3028</v>
      </c>
      <c r="AE29" s="3" t="s">
        <v>14</v>
      </c>
      <c r="AF29" s="2">
        <f t="shared" si="20"/>
        <v>4218.2276422764226</v>
      </c>
      <c r="AG29" s="2">
        <f t="shared" si="15"/>
        <v>16828.053191489365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5124.6575342465749</v>
      </c>
      <c r="AN29" s="2" t="str">
        <f t="shared" si="15"/>
        <v>N.A.</v>
      </c>
      <c r="AO29" s="2" t="str">
        <f t="shared" si="15"/>
        <v>N.A.</v>
      </c>
      <c r="AP29" s="15">
        <f t="shared" si="15"/>
        <v>4218.2276422764226</v>
      </c>
      <c r="AQ29" s="13">
        <f t="shared" si="15"/>
        <v>14468.620087336249</v>
      </c>
      <c r="AR29" s="14">
        <f t="shared" si="15"/>
        <v>11970.34081902246</v>
      </c>
    </row>
    <row r="30" spans="1:44" ht="15" customHeight="1" thickBot="1" x14ac:dyDescent="0.3">
      <c r="A30" s="3" t="s">
        <v>15</v>
      </c>
      <c r="B30" s="2">
        <v>1176480</v>
      </c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6"/>
        <v>1176480</v>
      </c>
      <c r="M30" s="13">
        <f t="shared" si="16"/>
        <v>0</v>
      </c>
      <c r="N30" s="14">
        <f t="shared" si="17"/>
        <v>1176480</v>
      </c>
      <c r="P30" s="3" t="s">
        <v>15</v>
      </c>
      <c r="Q30" s="2">
        <v>318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144</v>
      </c>
      <c r="X30" s="2">
        <v>0</v>
      </c>
      <c r="Y30" s="2">
        <v>0</v>
      </c>
      <c r="Z30" s="2">
        <v>0</v>
      </c>
      <c r="AA30" s="1">
        <f t="shared" si="18"/>
        <v>462</v>
      </c>
      <c r="AB30" s="13">
        <f t="shared" si="18"/>
        <v>0</v>
      </c>
      <c r="AC30" s="17">
        <f t="shared" si="19"/>
        <v>462</v>
      </c>
      <c r="AE30" s="3" t="s">
        <v>15</v>
      </c>
      <c r="AF30" s="2">
        <f t="shared" si="20"/>
        <v>3699.6226415094338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2546.4935064935066</v>
      </c>
      <c r="AQ30" s="13" t="str">
        <f t="shared" si="15"/>
        <v>N.A.</v>
      </c>
      <c r="AR30" s="14">
        <f t="shared" si="15"/>
        <v>2546.4935064935066</v>
      </c>
    </row>
    <row r="31" spans="1:44" ht="15" customHeight="1" thickBot="1" x14ac:dyDescent="0.3">
      <c r="A31" s="4" t="s">
        <v>16</v>
      </c>
      <c r="B31" s="2">
        <v>7629444</v>
      </c>
      <c r="C31" s="2">
        <v>31636740.000000007</v>
      </c>
      <c r="D31" s="2">
        <v>5220000</v>
      </c>
      <c r="E31" s="2"/>
      <c r="F31" s="2">
        <v>928800</v>
      </c>
      <c r="G31" s="2">
        <v>0</v>
      </c>
      <c r="H31" s="2">
        <v>1712916</v>
      </c>
      <c r="I31" s="2">
        <v>1496399.9999999998</v>
      </c>
      <c r="J31" s="2"/>
      <c r="K31" s="2"/>
      <c r="L31" s="1">
        <f t="shared" ref="L31" si="21">B31+D31+F31+H31+J31</f>
        <v>15491160</v>
      </c>
      <c r="M31" s="13">
        <f t="shared" ref="M31" si="22">C31+E31+G31+I31+K31</f>
        <v>33133140.000000007</v>
      </c>
      <c r="N31" s="17">
        <f t="shared" ref="N31" si="23">L31+M31</f>
        <v>48624300.000000007</v>
      </c>
      <c r="P31" s="4" t="s">
        <v>16</v>
      </c>
      <c r="Q31" s="2">
        <v>1734</v>
      </c>
      <c r="R31" s="2">
        <v>1880</v>
      </c>
      <c r="S31" s="2">
        <v>174</v>
      </c>
      <c r="T31" s="2">
        <v>0</v>
      </c>
      <c r="U31" s="2">
        <v>72</v>
      </c>
      <c r="V31" s="2">
        <v>118</v>
      </c>
      <c r="W31" s="2">
        <v>534</v>
      </c>
      <c r="X31" s="2">
        <v>292</v>
      </c>
      <c r="Y31" s="2">
        <v>0</v>
      </c>
      <c r="Z31" s="2">
        <v>0</v>
      </c>
      <c r="AA31" s="1">
        <f t="shared" ref="AA31" si="24">Q31+S31+U31+W31+Y31</f>
        <v>2514</v>
      </c>
      <c r="AB31" s="13">
        <f t="shared" ref="AB31" si="25">R31+T31+V31+X31+Z31</f>
        <v>2290</v>
      </c>
      <c r="AC31" s="14">
        <f t="shared" ref="AC31" si="26">AA31+AB31</f>
        <v>4804</v>
      </c>
      <c r="AE31" s="4" t="s">
        <v>16</v>
      </c>
      <c r="AF31" s="2">
        <f t="shared" si="20"/>
        <v>4399.9100346020759</v>
      </c>
      <c r="AG31" s="2">
        <f t="shared" si="15"/>
        <v>16828.053191489365</v>
      </c>
      <c r="AH31" s="2">
        <f t="shared" si="15"/>
        <v>30000</v>
      </c>
      <c r="AI31" s="2" t="str">
        <f t="shared" si="15"/>
        <v>N.A.</v>
      </c>
      <c r="AJ31" s="2">
        <f t="shared" si="15"/>
        <v>12900</v>
      </c>
      <c r="AK31" s="2">
        <f t="shared" si="15"/>
        <v>0</v>
      </c>
      <c r="AL31" s="2">
        <f t="shared" si="15"/>
        <v>3207.7078651685392</v>
      </c>
      <c r="AM31" s="2">
        <f t="shared" si="15"/>
        <v>5124.6575342465749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6161.9570405727927</v>
      </c>
      <c r="AQ31" s="13">
        <f t="shared" ref="AQ31" si="28">IFERROR(M31/AB31, "N.A.")</f>
        <v>14468.620087336249</v>
      </c>
      <c r="AR31" s="14">
        <f t="shared" ref="AR31" si="29">IFERROR(N31/AC31, "N.A.")</f>
        <v>10121.627810158203</v>
      </c>
    </row>
    <row r="32" spans="1:44" ht="15" customHeight="1" thickBot="1" x14ac:dyDescent="0.3">
      <c r="A32" s="5" t="s">
        <v>0</v>
      </c>
      <c r="B32" s="24">
        <f>B31+C31</f>
        <v>39266184.000000007</v>
      </c>
      <c r="C32" s="26"/>
      <c r="D32" s="24">
        <f>D31+E31</f>
        <v>5220000</v>
      </c>
      <c r="E32" s="26"/>
      <c r="F32" s="24">
        <f>F31+G31</f>
        <v>928800</v>
      </c>
      <c r="G32" s="26"/>
      <c r="H32" s="24">
        <f>H31+I31</f>
        <v>3209316</v>
      </c>
      <c r="I32" s="26"/>
      <c r="J32" s="24">
        <f>J31+K31</f>
        <v>0</v>
      </c>
      <c r="K32" s="26"/>
      <c r="L32" s="24">
        <f>L31+M31</f>
        <v>48624300.000000007</v>
      </c>
      <c r="M32" s="25"/>
      <c r="N32" s="18">
        <f>B32+D32+F32+H32+J32</f>
        <v>48624300.000000007</v>
      </c>
      <c r="P32" s="5" t="s">
        <v>0</v>
      </c>
      <c r="Q32" s="24">
        <f>Q31+R31</f>
        <v>3614</v>
      </c>
      <c r="R32" s="26"/>
      <c r="S32" s="24">
        <f>S31+T31</f>
        <v>174</v>
      </c>
      <c r="T32" s="26"/>
      <c r="U32" s="24">
        <f>U31+V31</f>
        <v>190</v>
      </c>
      <c r="V32" s="26"/>
      <c r="W32" s="24">
        <f>W31+X31</f>
        <v>826</v>
      </c>
      <c r="X32" s="26"/>
      <c r="Y32" s="24">
        <f>Y31+Z31</f>
        <v>0</v>
      </c>
      <c r="Z32" s="26"/>
      <c r="AA32" s="24">
        <f>AA31+AB31</f>
        <v>4804</v>
      </c>
      <c r="AB32" s="26"/>
      <c r="AC32" s="19">
        <f>Q32+S32+U32+W32+Y32</f>
        <v>4804</v>
      </c>
      <c r="AE32" s="5" t="s">
        <v>0</v>
      </c>
      <c r="AF32" s="27">
        <f>IFERROR(B32/Q32,"N.A.")</f>
        <v>10865.020475926953</v>
      </c>
      <c r="AG32" s="28"/>
      <c r="AH32" s="27">
        <f>IFERROR(D32/S32,"N.A.")</f>
        <v>30000</v>
      </c>
      <c r="AI32" s="28"/>
      <c r="AJ32" s="27">
        <f>IFERROR(F32/U32,"N.A.")</f>
        <v>4888.4210526315792</v>
      </c>
      <c r="AK32" s="28"/>
      <c r="AL32" s="27">
        <f>IFERROR(H32/W32,"N.A.")</f>
        <v>3885.3704600484261</v>
      </c>
      <c r="AM32" s="28"/>
      <c r="AN32" s="27" t="str">
        <f>IFERROR(J32/Y32,"N.A.")</f>
        <v>N.A.</v>
      </c>
      <c r="AO32" s="28"/>
      <c r="AP32" s="27">
        <f>IFERROR(L32/AA32,"N.A.")</f>
        <v>10121.627810158203</v>
      </c>
      <c r="AQ32" s="28"/>
      <c r="AR32" s="16">
        <f>IFERROR(N32/AC32, "N.A.")</f>
        <v>10121.627810158203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3229400</v>
      </c>
      <c r="I39" s="2"/>
      <c r="J39" s="2"/>
      <c r="K39" s="2"/>
      <c r="L39" s="1">
        <f>B39+D39+F39+H39+J39</f>
        <v>3229400</v>
      </c>
      <c r="M39" s="13">
        <f>C39+E39+G39+I39+K39</f>
        <v>0</v>
      </c>
      <c r="N39" s="14">
        <f>L39+M39</f>
        <v>3229400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800</v>
      </c>
      <c r="X39" s="2">
        <v>0</v>
      </c>
      <c r="Y39" s="2">
        <v>0</v>
      </c>
      <c r="Z39" s="2">
        <v>0</v>
      </c>
      <c r="AA39" s="1">
        <f>Q39+S39+U39+W39+Y39</f>
        <v>800</v>
      </c>
      <c r="AB39" s="13">
        <f>R39+T39+V39+X39+Z39</f>
        <v>0</v>
      </c>
      <c r="AC39" s="14">
        <f>AA39+AB39</f>
        <v>800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4036.75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4036.75</v>
      </c>
      <c r="AQ39" s="13" t="str">
        <f t="shared" si="30"/>
        <v>N.A.</v>
      </c>
      <c r="AR39" s="14">
        <f t="shared" si="30"/>
        <v>4036.75</v>
      </c>
    </row>
    <row r="40" spans="1:44" ht="15" customHeight="1" thickBot="1" x14ac:dyDescent="0.3">
      <c r="A40" s="3" t="s">
        <v>13</v>
      </c>
      <c r="B40" s="2">
        <v>845380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845380</v>
      </c>
      <c r="M40" s="13">
        <f t="shared" si="31"/>
        <v>0</v>
      </c>
      <c r="N40" s="14">
        <f t="shared" ref="N40:N42" si="32">L40+M40</f>
        <v>845380</v>
      </c>
      <c r="P40" s="3" t="s">
        <v>13</v>
      </c>
      <c r="Q40" s="2">
        <v>190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190</v>
      </c>
      <c r="AB40" s="13">
        <f t="shared" si="33"/>
        <v>0</v>
      </c>
      <c r="AC40" s="14">
        <f t="shared" ref="AC40:AC42" si="34">AA40+AB40</f>
        <v>190</v>
      </c>
      <c r="AE40" s="3" t="s">
        <v>13</v>
      </c>
      <c r="AF40" s="2">
        <f t="shared" ref="AF40:AF43" si="35">IFERROR(B40/Q40, "N.A.")</f>
        <v>4449.3684210526317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4449.3684210526317</v>
      </c>
      <c r="AQ40" s="13" t="str">
        <f t="shared" si="30"/>
        <v>N.A.</v>
      </c>
      <c r="AR40" s="14">
        <f t="shared" si="30"/>
        <v>4449.3684210526317</v>
      </c>
    </row>
    <row r="41" spans="1:44" ht="15" customHeight="1" thickBot="1" x14ac:dyDescent="0.3">
      <c r="A41" s="3" t="s">
        <v>14</v>
      </c>
      <c r="B41" s="2">
        <v>748200</v>
      </c>
      <c r="C41" s="2">
        <v>9410400</v>
      </c>
      <c r="D41" s="2">
        <v>2714000</v>
      </c>
      <c r="E41" s="2"/>
      <c r="F41" s="2"/>
      <c r="G41" s="2">
        <v>5220000</v>
      </c>
      <c r="H41" s="2"/>
      <c r="I41" s="2">
        <v>0</v>
      </c>
      <c r="J41" s="2">
        <v>0</v>
      </c>
      <c r="K41" s="2"/>
      <c r="L41" s="1">
        <f t="shared" si="31"/>
        <v>3462200</v>
      </c>
      <c r="M41" s="13">
        <f t="shared" si="31"/>
        <v>14630400</v>
      </c>
      <c r="N41" s="14">
        <f t="shared" si="32"/>
        <v>18092600</v>
      </c>
      <c r="P41" s="3" t="s">
        <v>14</v>
      </c>
      <c r="Q41" s="2">
        <v>174</v>
      </c>
      <c r="R41" s="2">
        <v>1470</v>
      </c>
      <c r="S41" s="2">
        <v>354</v>
      </c>
      <c r="T41" s="2">
        <v>0</v>
      </c>
      <c r="U41" s="2">
        <v>0</v>
      </c>
      <c r="V41" s="2">
        <v>174</v>
      </c>
      <c r="W41" s="2">
        <v>0</v>
      </c>
      <c r="X41" s="2">
        <v>118</v>
      </c>
      <c r="Y41" s="2">
        <v>348</v>
      </c>
      <c r="Z41" s="2">
        <v>0</v>
      </c>
      <c r="AA41" s="1">
        <f t="shared" si="33"/>
        <v>876</v>
      </c>
      <c r="AB41" s="13">
        <f t="shared" si="33"/>
        <v>1762</v>
      </c>
      <c r="AC41" s="14">
        <f t="shared" si="34"/>
        <v>2638</v>
      </c>
      <c r="AE41" s="3" t="s">
        <v>14</v>
      </c>
      <c r="AF41" s="2">
        <f t="shared" si="35"/>
        <v>4300</v>
      </c>
      <c r="AG41" s="2">
        <f t="shared" si="30"/>
        <v>6401.6326530612241</v>
      </c>
      <c r="AH41" s="2">
        <f t="shared" si="30"/>
        <v>7666.666666666667</v>
      </c>
      <c r="AI41" s="2" t="str">
        <f t="shared" si="30"/>
        <v>N.A.</v>
      </c>
      <c r="AJ41" s="2" t="str">
        <f t="shared" si="30"/>
        <v>N.A.</v>
      </c>
      <c r="AK41" s="2">
        <f t="shared" si="30"/>
        <v>30000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3952.283105022831</v>
      </c>
      <c r="AQ41" s="13">
        <f t="shared" si="30"/>
        <v>8303.2917139614074</v>
      </c>
      <c r="AR41" s="14">
        <f t="shared" si="30"/>
        <v>6858.4533737680058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1593579.9999999998</v>
      </c>
      <c r="C43" s="2">
        <v>9410400</v>
      </c>
      <c r="D43" s="2">
        <v>2714000</v>
      </c>
      <c r="E43" s="2"/>
      <c r="F43" s="2"/>
      <c r="G43" s="2">
        <v>5220000</v>
      </c>
      <c r="H43" s="2">
        <v>3229400</v>
      </c>
      <c r="I43" s="2">
        <v>0</v>
      </c>
      <c r="J43" s="2">
        <v>0</v>
      </c>
      <c r="K43" s="2"/>
      <c r="L43" s="1">
        <f t="shared" ref="L43" si="36">B43+D43+F43+H43+J43</f>
        <v>7536980</v>
      </c>
      <c r="M43" s="13">
        <f t="shared" ref="M43" si="37">C43+E43+G43+I43+K43</f>
        <v>14630400</v>
      </c>
      <c r="N43" s="17">
        <f t="shared" ref="N43" si="38">L43+M43</f>
        <v>22167380</v>
      </c>
      <c r="P43" s="4" t="s">
        <v>16</v>
      </c>
      <c r="Q43" s="2">
        <v>364</v>
      </c>
      <c r="R43" s="2">
        <v>1470</v>
      </c>
      <c r="S43" s="2">
        <v>354</v>
      </c>
      <c r="T43" s="2">
        <v>0</v>
      </c>
      <c r="U43" s="2">
        <v>0</v>
      </c>
      <c r="V43" s="2">
        <v>174</v>
      </c>
      <c r="W43" s="2">
        <v>800</v>
      </c>
      <c r="X43" s="2">
        <v>118</v>
      </c>
      <c r="Y43" s="2">
        <v>348</v>
      </c>
      <c r="Z43" s="2">
        <v>0</v>
      </c>
      <c r="AA43" s="1">
        <f t="shared" ref="AA43" si="39">Q43+S43+U43+W43+Y43</f>
        <v>1866</v>
      </c>
      <c r="AB43" s="13">
        <f t="shared" ref="AB43" si="40">R43+T43+V43+X43+Z43</f>
        <v>1762</v>
      </c>
      <c r="AC43" s="17">
        <f t="shared" ref="AC43" si="41">AA43+AB43</f>
        <v>3628</v>
      </c>
      <c r="AE43" s="4" t="s">
        <v>16</v>
      </c>
      <c r="AF43" s="2">
        <f t="shared" si="35"/>
        <v>4377.9670329670325</v>
      </c>
      <c r="AG43" s="2">
        <f t="shared" si="30"/>
        <v>6401.6326530612241</v>
      </c>
      <c r="AH43" s="2">
        <f t="shared" si="30"/>
        <v>7666.666666666667</v>
      </c>
      <c r="AI43" s="2" t="str">
        <f t="shared" si="30"/>
        <v>N.A.</v>
      </c>
      <c r="AJ43" s="2" t="str">
        <f t="shared" si="30"/>
        <v>N.A.</v>
      </c>
      <c r="AK43" s="2">
        <f t="shared" si="30"/>
        <v>30000</v>
      </c>
      <c r="AL43" s="2">
        <f t="shared" si="30"/>
        <v>4036.75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4039.1103965702036</v>
      </c>
      <c r="AQ43" s="13">
        <f t="shared" ref="AQ43" si="43">IFERROR(M43/AB43, "N.A.")</f>
        <v>8303.2917139614074</v>
      </c>
      <c r="AR43" s="14">
        <f t="shared" ref="AR43" si="44">IFERROR(N43/AC43, "N.A.")</f>
        <v>6110.0826901874307</v>
      </c>
    </row>
    <row r="44" spans="1:44" ht="15" customHeight="1" thickBot="1" x14ac:dyDescent="0.3">
      <c r="A44" s="5" t="s">
        <v>0</v>
      </c>
      <c r="B44" s="24">
        <f>B43+C43</f>
        <v>11003980</v>
      </c>
      <c r="C44" s="26"/>
      <c r="D44" s="24">
        <f>D43+E43</f>
        <v>2714000</v>
      </c>
      <c r="E44" s="26"/>
      <c r="F44" s="24">
        <f>F43+G43</f>
        <v>5220000</v>
      </c>
      <c r="G44" s="26"/>
      <c r="H44" s="24">
        <f>H43+I43</f>
        <v>3229400</v>
      </c>
      <c r="I44" s="26"/>
      <c r="J44" s="24">
        <f>J43+K43</f>
        <v>0</v>
      </c>
      <c r="K44" s="26"/>
      <c r="L44" s="24">
        <f>L43+M43</f>
        <v>22167380</v>
      </c>
      <c r="M44" s="25"/>
      <c r="N44" s="18">
        <f>B44+D44+F44+H44+J44</f>
        <v>22167380</v>
      </c>
      <c r="P44" s="5" t="s">
        <v>0</v>
      </c>
      <c r="Q44" s="24">
        <f>Q43+R43</f>
        <v>1834</v>
      </c>
      <c r="R44" s="26"/>
      <c r="S44" s="24">
        <f>S43+T43</f>
        <v>354</v>
      </c>
      <c r="T44" s="26"/>
      <c r="U44" s="24">
        <f>U43+V43</f>
        <v>174</v>
      </c>
      <c r="V44" s="26"/>
      <c r="W44" s="24">
        <f>W43+X43</f>
        <v>918</v>
      </c>
      <c r="X44" s="26"/>
      <c r="Y44" s="24">
        <f>Y43+Z43</f>
        <v>348</v>
      </c>
      <c r="Z44" s="26"/>
      <c r="AA44" s="24">
        <f>AA43+AB43</f>
        <v>3628</v>
      </c>
      <c r="AB44" s="25"/>
      <c r="AC44" s="18">
        <f>Q44+S44+U44+W44+Y44</f>
        <v>3628</v>
      </c>
      <c r="AE44" s="5" t="s">
        <v>0</v>
      </c>
      <c r="AF44" s="27">
        <f>IFERROR(B44/Q44,"N.A.")</f>
        <v>5999.9890948745915</v>
      </c>
      <c r="AG44" s="28"/>
      <c r="AH44" s="27">
        <f>IFERROR(D44/S44,"N.A.")</f>
        <v>7666.666666666667</v>
      </c>
      <c r="AI44" s="28"/>
      <c r="AJ44" s="27">
        <f>IFERROR(F44/U44,"N.A.")</f>
        <v>30000</v>
      </c>
      <c r="AK44" s="28"/>
      <c r="AL44" s="27">
        <f>IFERROR(H44/W44,"N.A.")</f>
        <v>3517.8649237472769</v>
      </c>
      <c r="AM44" s="28"/>
      <c r="AN44" s="27">
        <f>IFERROR(J44/Y44,"N.A.")</f>
        <v>0</v>
      </c>
      <c r="AO44" s="28"/>
      <c r="AP44" s="27">
        <f>IFERROR(L44/AA44,"N.A.")</f>
        <v>6110.0826901874307</v>
      </c>
      <c r="AQ44" s="28"/>
      <c r="AR44" s="16">
        <f>IFERROR(N44/AC44, "N.A.")</f>
        <v>6110.0826901874307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purl.org/dc/terms/"/>
    <ds:schemaRef ds:uri="http://schemas.microsoft.com/office/infopath/2007/PartnerControls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3946fdfc-da00-409a-95df-cd9f19cc2a9a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2012 T4</dc:title>
  <dc:subject>Matriz Hussmanns Quintana Roo, 2012-T4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2025-12-16T14:32:26Z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